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UE1 - Oprava sociálního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'SOUE1 - Oprava sociálního...'!$C$111:$K$480</definedName>
    <definedName name="_xlnm.Print_Area" localSheetId="1">'SOUE1 - Oprava sociálního...'!$C$4:$J$39,'SOUE1 - Oprava sociálního...'!$C$45:$J$93,'SOUE1 - Oprava sociálního...'!$C$99:$K$480</definedName>
    <definedName name="_xlnm.Print_Titles" localSheetId="1">'SOUE1 - Oprava sociálního...'!$111:$111</definedName>
  </definedNames>
  <calcPr/>
</workbook>
</file>

<file path=xl/calcChain.xml><?xml version="1.0" encoding="utf-8"?>
<calcChain xmlns="http://schemas.openxmlformats.org/spreadsheetml/2006/main">
  <c i="2" r="J37"/>
  <c r="J36"/>
  <c i="1" r="AY55"/>
  <c i="2" r="J35"/>
  <c i="1" r="AX55"/>
  <c i="2" r="BI480"/>
  <c r="BH480"/>
  <c r="BG480"/>
  <c r="BF480"/>
  <c r="T480"/>
  <c r="T479"/>
  <c r="T478"/>
  <c r="R480"/>
  <c r="R479"/>
  <c r="R478"/>
  <c r="P480"/>
  <c r="P479"/>
  <c r="P478"/>
  <c r="BK480"/>
  <c r="BK479"/>
  <c r="J479"/>
  <c r="BK478"/>
  <c r="J478"/>
  <c r="J480"/>
  <c r="BE480"/>
  <c r="J92"/>
  <c r="J91"/>
  <c r="BI477"/>
  <c r="BH477"/>
  <c r="BG477"/>
  <c r="BF477"/>
  <c r="T477"/>
  <c r="R477"/>
  <c r="P477"/>
  <c r="BK477"/>
  <c r="J477"/>
  <c r="BE477"/>
  <c r="BI476"/>
  <c r="BH476"/>
  <c r="BG476"/>
  <c r="BF476"/>
  <c r="T476"/>
  <c r="T475"/>
  <c r="R476"/>
  <c r="R475"/>
  <c r="P476"/>
  <c r="P475"/>
  <c r="BK476"/>
  <c r="BK475"/>
  <c r="J475"/>
  <c r="J476"/>
  <c r="BE476"/>
  <c r="J90"/>
  <c r="BI465"/>
  <c r="BH465"/>
  <c r="BG465"/>
  <c r="BF465"/>
  <c r="T465"/>
  <c r="R465"/>
  <c r="P465"/>
  <c r="BK465"/>
  <c r="J465"/>
  <c r="BE465"/>
  <c r="BI455"/>
  <c r="BH455"/>
  <c r="BG455"/>
  <c r="BF455"/>
  <c r="T455"/>
  <c r="R455"/>
  <c r="P455"/>
  <c r="BK455"/>
  <c r="J455"/>
  <c r="BE455"/>
  <c r="BI445"/>
  <c r="BH445"/>
  <c r="BG445"/>
  <c r="BF445"/>
  <c r="T445"/>
  <c r="R445"/>
  <c r="P445"/>
  <c r="BK445"/>
  <c r="J445"/>
  <c r="BE445"/>
  <c r="BI435"/>
  <c r="BH435"/>
  <c r="BG435"/>
  <c r="BF435"/>
  <c r="T435"/>
  <c r="R435"/>
  <c r="P435"/>
  <c r="BK435"/>
  <c r="J435"/>
  <c r="BE435"/>
  <c r="BI425"/>
  <c r="BH425"/>
  <c r="BG425"/>
  <c r="BF425"/>
  <c r="T425"/>
  <c r="T424"/>
  <c r="R425"/>
  <c r="R424"/>
  <c r="P425"/>
  <c r="P424"/>
  <c r="BK425"/>
  <c r="BK424"/>
  <c r="J424"/>
  <c r="J425"/>
  <c r="BE425"/>
  <c r="J89"/>
  <c r="BI423"/>
  <c r="BH423"/>
  <c r="BG423"/>
  <c r="BF423"/>
  <c r="T423"/>
  <c r="R423"/>
  <c r="P423"/>
  <c r="BK423"/>
  <c r="J423"/>
  <c r="BE423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20"/>
  <c r="BH420"/>
  <c r="BG420"/>
  <c r="BF420"/>
  <c r="T420"/>
  <c r="R420"/>
  <c r="P420"/>
  <c r="BK420"/>
  <c r="J420"/>
  <c r="BE420"/>
  <c r="BI419"/>
  <c r="BH419"/>
  <c r="BG419"/>
  <c r="BF419"/>
  <c r="T419"/>
  <c r="R419"/>
  <c r="P419"/>
  <c r="BK419"/>
  <c r="J419"/>
  <c r="BE419"/>
  <c r="BI418"/>
  <c r="BH418"/>
  <c r="BG418"/>
  <c r="BF418"/>
  <c r="T418"/>
  <c r="R418"/>
  <c r="P418"/>
  <c r="BK418"/>
  <c r="J418"/>
  <c r="BE418"/>
  <c r="BI417"/>
  <c r="BH417"/>
  <c r="BG417"/>
  <c r="BF417"/>
  <c r="T417"/>
  <c r="T416"/>
  <c r="R417"/>
  <c r="R416"/>
  <c r="P417"/>
  <c r="P416"/>
  <c r="BK417"/>
  <c r="BK416"/>
  <c r="J416"/>
  <c r="J417"/>
  <c r="BE417"/>
  <c r="J88"/>
  <c r="BI415"/>
  <c r="BH415"/>
  <c r="BG415"/>
  <c r="BF415"/>
  <c r="T415"/>
  <c r="R415"/>
  <c r="P415"/>
  <c r="BK415"/>
  <c r="J415"/>
  <c r="BE415"/>
  <c r="BI414"/>
  <c r="BH414"/>
  <c r="BG414"/>
  <c r="BF414"/>
  <c r="T414"/>
  <c r="R414"/>
  <c r="P414"/>
  <c r="BK414"/>
  <c r="J414"/>
  <c r="BE414"/>
  <c r="BI410"/>
  <c r="BH410"/>
  <c r="BG410"/>
  <c r="BF410"/>
  <c r="T410"/>
  <c r="R410"/>
  <c r="P410"/>
  <c r="BK410"/>
  <c r="J410"/>
  <c r="BE410"/>
  <c r="BI406"/>
  <c r="BH406"/>
  <c r="BG406"/>
  <c r="BF406"/>
  <c r="T406"/>
  <c r="R406"/>
  <c r="P406"/>
  <c r="BK406"/>
  <c r="J406"/>
  <c r="BE406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397"/>
  <c r="BH397"/>
  <c r="BG397"/>
  <c r="BF397"/>
  <c r="T397"/>
  <c r="T396"/>
  <c r="R397"/>
  <c r="R396"/>
  <c r="P397"/>
  <c r="P396"/>
  <c r="BK397"/>
  <c r="BK396"/>
  <c r="J396"/>
  <c r="J397"/>
  <c r="BE397"/>
  <c r="J87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2"/>
  <c r="BH382"/>
  <c r="BG382"/>
  <c r="BF382"/>
  <c r="T382"/>
  <c r="R382"/>
  <c r="P382"/>
  <c r="BK382"/>
  <c r="J382"/>
  <c r="BE382"/>
  <c r="BI379"/>
  <c r="BH379"/>
  <c r="BG379"/>
  <c r="BF379"/>
  <c r="T379"/>
  <c r="R379"/>
  <c r="P379"/>
  <c r="BK379"/>
  <c r="J379"/>
  <c r="BE379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8"/>
  <c r="BH368"/>
  <c r="BG368"/>
  <c r="BF368"/>
  <c r="T368"/>
  <c r="R368"/>
  <c r="P368"/>
  <c r="BK368"/>
  <c r="J368"/>
  <c r="BE368"/>
  <c r="BI364"/>
  <c r="BH364"/>
  <c r="BG364"/>
  <c r="BF364"/>
  <c r="T364"/>
  <c r="R364"/>
  <c r="P364"/>
  <c r="BK364"/>
  <c r="J364"/>
  <c r="BE364"/>
  <c r="BI360"/>
  <c r="BH360"/>
  <c r="BG360"/>
  <c r="BF360"/>
  <c r="T360"/>
  <c r="T359"/>
  <c r="R360"/>
  <c r="R359"/>
  <c r="P360"/>
  <c r="P359"/>
  <c r="BK360"/>
  <c r="BK359"/>
  <c r="J359"/>
  <c r="J360"/>
  <c r="BE360"/>
  <c r="J86"/>
  <c r="BI358"/>
  <c r="BH358"/>
  <c r="BG358"/>
  <c r="BF358"/>
  <c r="T358"/>
  <c r="R358"/>
  <c r="P358"/>
  <c r="BK358"/>
  <c r="J358"/>
  <c r="BE358"/>
  <c r="BI357"/>
  <c r="BH357"/>
  <c r="BG357"/>
  <c r="BF357"/>
  <c r="T357"/>
  <c r="R357"/>
  <c r="P357"/>
  <c r="BK357"/>
  <c r="J357"/>
  <c r="BE357"/>
  <c r="BI356"/>
  <c r="BH356"/>
  <c r="BG356"/>
  <c r="BF356"/>
  <c r="T356"/>
  <c r="R356"/>
  <c r="P356"/>
  <c r="BK356"/>
  <c r="J356"/>
  <c r="BE356"/>
  <c r="BI355"/>
  <c r="BH355"/>
  <c r="BG355"/>
  <c r="BF355"/>
  <c r="T355"/>
  <c r="R355"/>
  <c r="P355"/>
  <c r="BK355"/>
  <c r="J355"/>
  <c r="BE355"/>
  <c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6"/>
  <c r="BH346"/>
  <c r="BG346"/>
  <c r="BF346"/>
  <c r="T346"/>
  <c r="T345"/>
  <c r="R346"/>
  <c r="R345"/>
  <c r="P346"/>
  <c r="P345"/>
  <c r="BK346"/>
  <c r="BK345"/>
  <c r="J345"/>
  <c r="J346"/>
  <c r="BE346"/>
  <c r="J8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4"/>
  <c r="BH334"/>
  <c r="BG334"/>
  <c r="BF334"/>
  <c r="T334"/>
  <c r="T333"/>
  <c r="R334"/>
  <c r="R333"/>
  <c r="P334"/>
  <c r="P333"/>
  <c r="BK334"/>
  <c r="BK333"/>
  <c r="J333"/>
  <c r="J334"/>
  <c r="BE334"/>
  <c r="J84"/>
  <c r="BI332"/>
  <c r="BH332"/>
  <c r="BG332"/>
  <c r="BF332"/>
  <c r="T332"/>
  <c r="R332"/>
  <c r="P332"/>
  <c r="BK332"/>
  <c r="J332"/>
  <c r="BE332"/>
  <c r="BI331"/>
  <c r="BH331"/>
  <c r="BG331"/>
  <c r="BF331"/>
  <c r="T331"/>
  <c r="R331"/>
  <c r="P331"/>
  <c r="BK331"/>
  <c r="J331"/>
  <c r="BE331"/>
  <c r="BI330"/>
  <c r="BH330"/>
  <c r="BG330"/>
  <c r="BF330"/>
  <c r="T330"/>
  <c r="R330"/>
  <c r="P330"/>
  <c r="BK330"/>
  <c r="J330"/>
  <c r="BE330"/>
  <c r="BI329"/>
  <c r="BH329"/>
  <c r="BG329"/>
  <c r="BF329"/>
  <c r="T329"/>
  <c r="R329"/>
  <c r="P329"/>
  <c r="BK329"/>
  <c r="J329"/>
  <c r="BE329"/>
  <c r="BI328"/>
  <c r="BH328"/>
  <c r="BG328"/>
  <c r="BF328"/>
  <c r="T328"/>
  <c r="R328"/>
  <c r="P328"/>
  <c r="BK328"/>
  <c r="J328"/>
  <c r="BE328"/>
  <c r="BI324"/>
  <c r="BH324"/>
  <c r="BG324"/>
  <c r="BF324"/>
  <c r="T324"/>
  <c r="T323"/>
  <c r="R324"/>
  <c r="R323"/>
  <c r="P324"/>
  <c r="P323"/>
  <c r="BK324"/>
  <c r="BK323"/>
  <c r="J323"/>
  <c r="J324"/>
  <c r="BE324"/>
  <c r="J83"/>
  <c r="BI322"/>
  <c r="BH322"/>
  <c r="BG322"/>
  <c r="BF322"/>
  <c r="T322"/>
  <c r="R322"/>
  <c r="P322"/>
  <c r="BK322"/>
  <c r="J322"/>
  <c r="BE322"/>
  <c r="BI321"/>
  <c r="BH321"/>
  <c r="BG321"/>
  <c r="BF321"/>
  <c r="T321"/>
  <c r="T320"/>
  <c r="R321"/>
  <c r="R320"/>
  <c r="P321"/>
  <c r="P320"/>
  <c r="BK321"/>
  <c r="BK320"/>
  <c r="J320"/>
  <c r="J321"/>
  <c r="BE321"/>
  <c r="J82"/>
  <c r="BI319"/>
  <c r="BH319"/>
  <c r="BG319"/>
  <c r="BF319"/>
  <c r="T319"/>
  <c r="R319"/>
  <c r="P319"/>
  <c r="BK319"/>
  <c r="J319"/>
  <c r="BE319"/>
  <c r="BI318"/>
  <c r="BH318"/>
  <c r="BG318"/>
  <c r="BF318"/>
  <c r="T318"/>
  <c r="T317"/>
  <c r="R318"/>
  <c r="R317"/>
  <c r="P318"/>
  <c r="P317"/>
  <c r="BK318"/>
  <c r="BK317"/>
  <c r="J317"/>
  <c r="J318"/>
  <c r="BE318"/>
  <c r="J81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T301"/>
  <c r="R302"/>
  <c r="R301"/>
  <c r="P302"/>
  <c r="P301"/>
  <c r="BK302"/>
  <c r="BK301"/>
  <c r="J301"/>
  <c r="J302"/>
  <c r="BE302"/>
  <c r="J80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T292"/>
  <c r="R293"/>
  <c r="R292"/>
  <c r="P293"/>
  <c r="P292"/>
  <c r="BK293"/>
  <c r="BK292"/>
  <c r="J292"/>
  <c r="J293"/>
  <c r="BE293"/>
  <c r="J79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T284"/>
  <c r="R285"/>
  <c r="R284"/>
  <c r="P285"/>
  <c r="P284"/>
  <c r="BK285"/>
  <c r="BK284"/>
  <c r="J284"/>
  <c r="J285"/>
  <c r="BE285"/>
  <c r="J78"/>
  <c r="BI283"/>
  <c r="BH283"/>
  <c r="BG283"/>
  <c r="BF283"/>
  <c r="T283"/>
  <c r="R283"/>
  <c r="P283"/>
  <c r="BK283"/>
  <c r="J283"/>
  <c r="BE283"/>
  <c r="BI279"/>
  <c r="BH279"/>
  <c r="BG279"/>
  <c r="BF279"/>
  <c r="T279"/>
  <c r="R279"/>
  <c r="P279"/>
  <c r="BK279"/>
  <c r="J279"/>
  <c r="BE279"/>
  <c r="BI275"/>
  <c r="BH275"/>
  <c r="BG275"/>
  <c r="BF275"/>
  <c r="T275"/>
  <c r="T274"/>
  <c r="R275"/>
  <c r="R274"/>
  <c r="P275"/>
  <c r="P274"/>
  <c r="BK275"/>
  <c r="BK274"/>
  <c r="J274"/>
  <c r="J275"/>
  <c r="BE275"/>
  <c r="J77"/>
  <c r="BI273"/>
  <c r="BH273"/>
  <c r="BG273"/>
  <c r="BF273"/>
  <c r="T273"/>
  <c r="R273"/>
  <c r="P273"/>
  <c r="BK273"/>
  <c r="J273"/>
  <c r="BE273"/>
  <c r="BI272"/>
  <c r="BH272"/>
  <c r="BG272"/>
  <c r="BF272"/>
  <c r="T272"/>
  <c r="T271"/>
  <c r="R272"/>
  <c r="R271"/>
  <c r="P272"/>
  <c r="P271"/>
  <c r="BK272"/>
  <c r="BK271"/>
  <c r="J271"/>
  <c r="J272"/>
  <c r="BE272"/>
  <c r="J76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T241"/>
  <c r="R242"/>
  <c r="R241"/>
  <c r="P242"/>
  <c r="P241"/>
  <c r="BK242"/>
  <c r="BK241"/>
  <c r="J241"/>
  <c r="J242"/>
  <c r="BE242"/>
  <c r="J75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6"/>
  <c r="BH236"/>
  <c r="BG236"/>
  <c r="BF236"/>
  <c r="T236"/>
  <c r="T235"/>
  <c r="R236"/>
  <c r="R235"/>
  <c r="P236"/>
  <c r="P235"/>
  <c r="BK236"/>
  <c r="BK235"/>
  <c r="J235"/>
  <c r="J236"/>
  <c r="BE236"/>
  <c r="J74"/>
  <c r="BI234"/>
  <c r="BH234"/>
  <c r="BG234"/>
  <c r="BF234"/>
  <c r="T234"/>
  <c r="T233"/>
  <c r="R234"/>
  <c r="R233"/>
  <c r="P234"/>
  <c r="P233"/>
  <c r="BK234"/>
  <c r="BK233"/>
  <c r="J233"/>
  <c r="J234"/>
  <c r="BE234"/>
  <c r="J73"/>
  <c r="BI232"/>
  <c r="BH232"/>
  <c r="BG232"/>
  <c r="BF232"/>
  <c r="T232"/>
  <c r="R232"/>
  <c r="P232"/>
  <c r="BK232"/>
  <c r="J232"/>
  <c r="BE232"/>
  <c r="BI231"/>
  <c r="BH231"/>
  <c r="BG231"/>
  <c r="BF231"/>
  <c r="T231"/>
  <c r="T230"/>
  <c r="T229"/>
  <c r="T228"/>
  <c r="R231"/>
  <c r="R230"/>
  <c r="R229"/>
  <c r="R228"/>
  <c r="P231"/>
  <c r="P230"/>
  <c r="P229"/>
  <c r="P228"/>
  <c r="BK231"/>
  <c r="BK230"/>
  <c r="J230"/>
  <c r="BK229"/>
  <c r="J229"/>
  <c r="BK228"/>
  <c r="J228"/>
  <c r="J231"/>
  <c r="BE231"/>
  <c r="J72"/>
  <c r="J71"/>
  <c r="J70"/>
  <c r="BI227"/>
  <c r="BH227"/>
  <c r="BG227"/>
  <c r="BF227"/>
  <c r="T227"/>
  <c r="T226"/>
  <c r="R227"/>
  <c r="R226"/>
  <c r="P227"/>
  <c r="P226"/>
  <c r="BK227"/>
  <c r="BK226"/>
  <c r="J226"/>
  <c r="J227"/>
  <c r="BE227"/>
  <c r="J69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T220"/>
  <c r="R221"/>
  <c r="R220"/>
  <c r="P221"/>
  <c r="P220"/>
  <c r="BK221"/>
  <c r="BK220"/>
  <c r="J220"/>
  <c r="J221"/>
  <c r="BE221"/>
  <c r="J68"/>
  <c r="BI214"/>
  <c r="BH214"/>
  <c r="BG214"/>
  <c r="BF214"/>
  <c r="T214"/>
  <c r="R214"/>
  <c r="P214"/>
  <c r="BK214"/>
  <c r="J214"/>
  <c r="BE214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T202"/>
  <c r="R203"/>
  <c r="R202"/>
  <c r="P203"/>
  <c r="P202"/>
  <c r="BK203"/>
  <c r="BK202"/>
  <c r="J202"/>
  <c r="J203"/>
  <c r="BE203"/>
  <c r="J67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66"/>
  <c r="BI194"/>
  <c r="BH194"/>
  <c r="BG194"/>
  <c r="BF194"/>
  <c r="T194"/>
  <c r="T193"/>
  <c r="R194"/>
  <c r="R193"/>
  <c r="P194"/>
  <c r="P193"/>
  <c r="BK194"/>
  <c r="BK193"/>
  <c r="J193"/>
  <c r="J194"/>
  <c r="BE194"/>
  <c r="J65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64"/>
  <c r="BI186"/>
  <c r="BH186"/>
  <c r="BG186"/>
  <c r="BF186"/>
  <c r="T186"/>
  <c r="T185"/>
  <c r="R186"/>
  <c r="R185"/>
  <c r="P186"/>
  <c r="P185"/>
  <c r="BK186"/>
  <c r="BK185"/>
  <c r="J185"/>
  <c r="J186"/>
  <c r="BE186"/>
  <c r="J63"/>
  <c r="BI177"/>
  <c r="BH177"/>
  <c r="BG177"/>
  <c r="BF177"/>
  <c r="T177"/>
  <c r="R177"/>
  <c r="P177"/>
  <c r="BK177"/>
  <c r="J177"/>
  <c r="BE177"/>
  <c r="BI168"/>
  <c r="BH168"/>
  <c r="BG168"/>
  <c r="BF168"/>
  <c r="T168"/>
  <c r="R168"/>
  <c r="P168"/>
  <c r="BK168"/>
  <c r="J168"/>
  <c r="BE168"/>
  <c r="BI159"/>
  <c r="BH159"/>
  <c r="BG159"/>
  <c r="BF159"/>
  <c r="T159"/>
  <c r="R159"/>
  <c r="P159"/>
  <c r="BK159"/>
  <c r="J159"/>
  <c r="BE159"/>
  <c r="BI153"/>
  <c r="BH153"/>
  <c r="BG153"/>
  <c r="BF153"/>
  <c r="T153"/>
  <c r="R153"/>
  <c r="P153"/>
  <c r="BK153"/>
  <c r="J153"/>
  <c r="BE153"/>
  <c r="BI147"/>
  <c r="BH147"/>
  <c r="BG147"/>
  <c r="BF147"/>
  <c r="T147"/>
  <c r="R147"/>
  <c r="P147"/>
  <c r="BK147"/>
  <c r="J147"/>
  <c r="BE147"/>
  <c r="BI141"/>
  <c r="BH141"/>
  <c r="BG141"/>
  <c r="BF141"/>
  <c r="T141"/>
  <c r="R141"/>
  <c r="P141"/>
  <c r="BK141"/>
  <c r="J141"/>
  <c r="BE141"/>
  <c r="BI135"/>
  <c r="BH135"/>
  <c r="BG135"/>
  <c r="BF135"/>
  <c r="T135"/>
  <c r="R135"/>
  <c r="P135"/>
  <c r="BK135"/>
  <c r="J135"/>
  <c r="BE135"/>
  <c r="BI129"/>
  <c r="BH129"/>
  <c r="BG129"/>
  <c r="BF129"/>
  <c r="T129"/>
  <c r="T128"/>
  <c r="R129"/>
  <c r="R128"/>
  <c r="P129"/>
  <c r="P128"/>
  <c r="BK129"/>
  <c r="BK128"/>
  <c r="J128"/>
  <c r="J129"/>
  <c r="BE129"/>
  <c r="J62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6"/>
  <c r="BH116"/>
  <c r="BG116"/>
  <c r="BF116"/>
  <c r="T116"/>
  <c r="R116"/>
  <c r="P116"/>
  <c r="BK116"/>
  <c r="J116"/>
  <c r="BE116"/>
  <c r="BI115"/>
  <c r="F37"/>
  <c i="1" r="BD55"/>
  <c i="2" r="BH115"/>
  <c r="F36"/>
  <c i="1" r="BC55"/>
  <c i="2" r="BG115"/>
  <c r="F35"/>
  <c i="1" r="BB55"/>
  <c i="2" r="BF115"/>
  <c r="J34"/>
  <c i="1" r="AW55"/>
  <c i="2" r="F34"/>
  <c i="1" r="BA55"/>
  <c i="2" r="T115"/>
  <c r="T114"/>
  <c r="T113"/>
  <c r="T112"/>
  <c r="R115"/>
  <c r="R114"/>
  <c r="R113"/>
  <c r="R112"/>
  <c r="P115"/>
  <c r="P114"/>
  <c r="P113"/>
  <c r="P112"/>
  <c i="1" r="AU55"/>
  <c i="2" r="BK115"/>
  <c r="BK114"/>
  <c r="J114"/>
  <c r="BK113"/>
  <c r="J113"/>
  <c r="BK112"/>
  <c r="J112"/>
  <c r="J59"/>
  <c r="J30"/>
  <c i="1" r="AG55"/>
  <c i="2" r="J115"/>
  <c r="BE115"/>
  <c r="J33"/>
  <c i="1" r="AV55"/>
  <c i="2" r="F33"/>
  <c i="1" r="AZ55"/>
  <c i="2" r="J61"/>
  <c r="J60"/>
  <c r="J109"/>
  <c r="F106"/>
  <c r="E104"/>
  <c r="J55"/>
  <c r="F52"/>
  <c r="E50"/>
  <c r="J39"/>
  <c r="J21"/>
  <c r="E21"/>
  <c r="J108"/>
  <c r="J54"/>
  <c r="J20"/>
  <c r="J18"/>
  <c r="E18"/>
  <c r="F109"/>
  <c r="F55"/>
  <c r="J17"/>
  <c r="J15"/>
  <c r="E15"/>
  <c r="F108"/>
  <c r="F54"/>
  <c r="J14"/>
  <c r="J12"/>
  <c r="J106"/>
  <c r="J52"/>
  <c r="E7"/>
  <c r="E102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<sst xmlns="http://schemas.openxmlformats.org/spreadsheetml/2006/main">
  <si>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</si>
  <si>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</si>
  <si>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</si>
  <si>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</si>
  <si>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</si>
  <si>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{0f9848b6-43c6-4199-9741-2305a7a210ed}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</si>
  <si>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</si>
  <si>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</si>
  <si>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</si>
  <si>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</si>
  <si>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</si>
  <si>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</si>
  <si>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</si>
  <si>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</si>
  <si>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SOUPL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</si>
  <si>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</si>
  <si>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</si>
  <si>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Opravy sociálních zařízení buněk typu A + B</t>
  </si>
  <si>
    <t>KSO:</t>
  </si>
  <si>
    <t>CC-CZ:</t>
  </si>
  <si>
    <t>Místo:</t>
  </si>
  <si>
    <t xml:space="preserve"> </t>
  </si>
  <si>
    <t>Datum:</t>
  </si>
  <si>
    <t>23. 3. 2021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</si>
  <si>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</si>
  <si>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</si>
  <si>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</si>
  <si>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</si>
  <si>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</si>
  <si>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</si>
  <si>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</si>
  <si>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</si>
  <si>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Běle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</si>
  <si>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</si>
  <si>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</si>
  <si>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</si>
  <si>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</si>
  <si>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</si>
  <si>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</si>
  <si>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</si>
  <si>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</si>
  <si>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</si>
  <si>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</si>
  <si>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</si>
  <si>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</si>
  <si>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</si>
  <si>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</si>
  <si>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</si>
  <si>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</si>
  <si>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</si>
  <si>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</si>
  <si>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</si>
  <si>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</si>
  <si>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</si>
  <si>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</si>
  <si>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</si>
  <si>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</si>
  <si>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</si>
  <si>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</si>
  <si>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</si>
  <si>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</si>
  <si>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</si>
  <si>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</si>
  <si>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</si>
  <si>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</si>
  <si>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</si>
  <si>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</si>
  <si>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</si>
  <si>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</si>
  <si>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</si>
  <si>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</si>
  <si>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</si>
  <si>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</si>
  <si>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SOUE1</t>
  </si>
  <si>
    <t>Oprava sociálního zařízení - buňka typu A</t>
  </si>
  <si>
    <t>STA</t>
  </si>
  <si>
    <t>1</t>
  </si>
  <si>
    <t>{7bb3d808-6791-45bd-b89c-080f94dfbee0}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</si>
  <si>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</si>
  <si>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</si>
  <si>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</si>
  <si>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</si>
  <si>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</si>
  <si>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</si>
  <si>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</si>
  <si>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</si>
  <si>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</si>
  <si>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</si>
  <si>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</si>
  <si>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</si>
  <si>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</si>
  <si>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</si>
  <si>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</si>
  <si>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</si>
  <si>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</si>
  <si>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</si>
  <si>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</si>
  <si>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M21 - Silnoproudá elektrotechnika</t>
  </si>
  <si>
    <t xml:space="preserve">      01 - Ostatní elektro</t>
  </si>
  <si>
    <t xml:space="preserve">      740 - Elektromontáže - zkoušky a revize</t>
  </si>
  <si>
    <t xml:space="preserve">      747 - Elektromontáže - kompletace rozvodů</t>
  </si>
  <si>
    <t xml:space="preserve">      21-M - Elektromontáže</t>
  </si>
  <si>
    <t xml:space="preserve">      46-M - Zemní práce při extr.mont.pracích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</si>
  <si>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</si>
  <si>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</si>
  <si>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</si>
  <si>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</si>
  <si>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</si>
  <si>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</si>
  <si>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</si>
  <si>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</si>
  <si>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</si>
  <si>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</si>
  <si>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</si>
  <si>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</si>
  <si>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</si>
  <si>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M24 - Vzduchotechnika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</si>
  <si>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</si>
  <si>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</si>
  <si>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</si>
  <si>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</si>
  <si>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</si>
  <si>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</si>
  <si>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</si>
  <si>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</si>
  <si>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</si>
  <si>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</si>
  <si>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</si>
  <si>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</si>
  <si>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</si>
  <si>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</si>
  <si>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</si>
  <si>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</si>
  <si>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</si>
  <si>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</si>
  <si>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</si>
  <si>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</si>
  <si>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</si>
  <si>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</si>
  <si>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Překlady nenosné z pórobetonu osazené do tenkého maltového lože, výšky do 250 mm, šířky překladu 100 mm, délky překladu přes 1000 do 1250 mm</t>
  </si>
  <si>
    <t>kus</t>
  </si>
  <si>
    <t>CS ÚRS 2019 01</t>
  </si>
  <si>
    <t>4</t>
  </si>
  <si>
    <t>-2033823848</t>
  </si>
  <si>
    <t>342272215</t>
  </si>
  <si>
    <t>Příčky z pórobetonových tvárnic hladkých na tenké maltové lože objemová hmotnost do 500 kg/m3, tloušťka příčky 75 mm</t>
  </si>
  <si>
    <t>m2</t>
  </si>
  <si>
    <t>909133631</t>
  </si>
  <si>
    <t>VV</t>
  </si>
  <si>
    <t>1,25*0,9</t>
  </si>
  <si>
    <t>Součet</t>
  </si>
  <si>
    <t>342272323</t>
  </si>
  <si>
    <t>Příčky z pórobetonových tvárnic hladkých na tenké maltové lože objemová hmotnost do 500 kg/m3, tloušťka příčky 100 mm</t>
  </si>
  <si>
    <t>1257790028</t>
  </si>
  <si>
    <t>(1,95+0,9+2,2)*2,55-(1,97*0,7)</t>
  </si>
  <si>
    <t>342291121</t>
  </si>
  <si>
    <t>Ukotvení příček plochými kotvami, do konstrukce cihelné</t>
  </si>
  <si>
    <t>m</t>
  </si>
  <si>
    <t>-40550117</t>
  </si>
  <si>
    <t>2,6*4</t>
  </si>
  <si>
    <t>5</t>
  </si>
  <si>
    <t>342291131</t>
  </si>
  <si>
    <t>Ukotvení příček plochými kotvami, do konstrukce betonové</t>
  </si>
  <si>
    <t>330300511</t>
  </si>
  <si>
    <t>2,25+1,99+0,9</t>
  </si>
  <si>
    <t>61</t>
  </si>
  <si>
    <t>Úprava povrchů vnitřních</t>
  </si>
  <si>
    <t>6</t>
  </si>
  <si>
    <t>611131121</t>
  </si>
  <si>
    <t>Podkladní a spojovací vrstva vnitřních omítaných ploch penetrace akrylát-silikonová nanášená ručně stropů</t>
  </si>
  <si>
    <t>-2077225142</t>
  </si>
  <si>
    <t>Strop WC</t>
  </si>
  <si>
    <t>1,1*0,9</t>
  </si>
  <si>
    <t>Strop Sprcha</t>
  </si>
  <si>
    <t>2*1,2</t>
  </si>
  <si>
    <t>7</t>
  </si>
  <si>
    <t>611142001</t>
  </si>
  <si>
    <t>Potažení vnitřních ploch pletivem v ploše nebo pruzích, na plném podkladu sklovláknitým vtlačením do tmelu stropů</t>
  </si>
  <si>
    <t>445091646</t>
  </si>
  <si>
    <t>8</t>
  </si>
  <si>
    <t>611325421</t>
  </si>
  <si>
    <t>Oprava vápenocementové omítky vnitřních ploch štukové dvouvrstvé, tloušťky do 20 mm a tloušťky štuku do 3 mm stropů, v rozsahu opravované plochy do 10%</t>
  </si>
  <si>
    <t>1128383536</t>
  </si>
  <si>
    <t>9</t>
  </si>
  <si>
    <t>612131121</t>
  </si>
  <si>
    <t>Podkladní a spojovací vrstva vnitřních omítaných ploch penetrace akrylát-silikonová nanášená ručně stěn</t>
  </si>
  <si>
    <t>-112435904</t>
  </si>
  <si>
    <t>Nové vyzdívky s odpočtem dveřních otvorů</t>
  </si>
  <si>
    <t>(2,2+2+0,9+2,2-2,8)*2,6</t>
  </si>
  <si>
    <t>Stávající omítky WC a sprchy</t>
  </si>
  <si>
    <t>(2+2+1,2+0,9)*2,6</t>
  </si>
  <si>
    <t>10</t>
  </si>
  <si>
    <t>612142001</t>
  </si>
  <si>
    <t>Potažení vnitřních ploch pletivem v ploše nebo pruzích, na plném podkladu sklovláknitým vtlačením do tmelu stěn</t>
  </si>
  <si>
    <t>271612769</t>
  </si>
  <si>
    <t>11</t>
  </si>
  <si>
    <t>612311131</t>
  </si>
  <si>
    <t>Potažení vnitřních ploch štukem tloušťky do 3 mm svislých konstrukcí stěn</t>
  </si>
  <si>
    <t>1058391727</t>
  </si>
  <si>
    <t>(2,2+2+0,9+2,2)*2,6-2,8</t>
  </si>
  <si>
    <t>Odpočet plochy obkladů</t>
  </si>
  <si>
    <t>-(2,0*(1,35+0,9)*2-0,7*2,0)</t>
  </si>
  <si>
    <t>-(2,0*(1,45+2,4)*2-0,7*2,0)</t>
  </si>
  <si>
    <t>12</t>
  </si>
  <si>
    <t>612321121</t>
  </si>
  <si>
    <t>Omítka vápenocementová vnitřních ploch nanášená ručně jednovrstvá, tloušťky do 10 mm hladká svislých konstrukcí stěn</t>
  </si>
  <si>
    <t>52314989</t>
  </si>
  <si>
    <t>13</t>
  </si>
  <si>
    <t>619991011</t>
  </si>
  <si>
    <t>Zakrytí vnitřních ploch před znečištěním včetně pozdějšího odkrytí konstrukcí a prvků obalením fólií a přelepením páskou</t>
  </si>
  <si>
    <t>-809296481</t>
  </si>
  <si>
    <t>výtah</t>
  </si>
  <si>
    <t>(2*1,2)+(2+1,2+2)*2,1</t>
  </si>
  <si>
    <t>chodba</t>
  </si>
  <si>
    <t>1,8*12</t>
  </si>
  <si>
    <t>okna</t>
  </si>
  <si>
    <t>(1,6*1,4)+(0,9*1,2)</t>
  </si>
  <si>
    <t>63</t>
  </si>
  <si>
    <t>Podlahy a podlahové konstrukce</t>
  </si>
  <si>
    <t>14</t>
  </si>
  <si>
    <t>631311124</t>
  </si>
  <si>
    <t>Mazanina z betonu prostého bez zvýšených nároků na prostředí tl. přes 80 do 120 mm tř. C 16/20</t>
  </si>
  <si>
    <t>m3</t>
  </si>
  <si>
    <t>1575452968</t>
  </si>
  <si>
    <t>Sprcha + podklad WC</t>
  </si>
  <si>
    <t>(0,85*0,15)+(1,2*0,9*0,05)+(1,2*0,85*0,04)</t>
  </si>
  <si>
    <t>64</t>
  </si>
  <si>
    <t>Osazování výplní otvorů</t>
  </si>
  <si>
    <t>642942111</t>
  </si>
  <si>
    <t>Osazování zárubní nebo rámů kovových dveřních lisovaných nebo z úhelníků bez dveřních křídel na cementovou maltu, plochy otvoru do 2,5 m2</t>
  </si>
  <si>
    <t>-1572739408</t>
  </si>
  <si>
    <t>16</t>
  </si>
  <si>
    <t>M</t>
  </si>
  <si>
    <t>55331115</t>
  </si>
  <si>
    <t>zárubeň ocelová pro běžné zdění hranatý profil 110 700 levá,pravá</t>
  </si>
  <si>
    <t>969954820</t>
  </si>
  <si>
    <t>94</t>
  </si>
  <si>
    <t>Lešení a stavební výtahy</t>
  </si>
  <si>
    <t>17</t>
  </si>
  <si>
    <t>949101111</t>
  </si>
  <si>
    <t>Lešení pomocné pracovní pro objekty pozemních staveb pro zatížení do 150 kg/m2, o výšce lešeňové podlahy do 1,9 m</t>
  </si>
  <si>
    <t>-549562223</t>
  </si>
  <si>
    <t>(2,25+1,95)*2</t>
  </si>
  <si>
    <t>95</t>
  </si>
  <si>
    <t>Různé dokončovací konstrukce a práce pozemních staveb</t>
  </si>
  <si>
    <t>18</t>
  </si>
  <si>
    <t>95-001r</t>
  </si>
  <si>
    <t>Nezměřitelné práce - zednická výpomoc pro ZTI,ÚT,elektro, VZT</t>
  </si>
  <si>
    <t>kpl</t>
  </si>
  <si>
    <t>-1540872053</t>
  </si>
  <si>
    <t>19</t>
  </si>
  <si>
    <t>952901111</t>
  </si>
  <si>
    <t>Vyčištění budov nebo objektů před předáním do užívání budov bytové nebo občanské výstavby, světlé výšky podlaží do 4 m</t>
  </si>
  <si>
    <t>419434601</t>
  </si>
  <si>
    <t>Plochy buňka + chodba</t>
  </si>
  <si>
    <t>(4,05*3,45)+(2,45*2,26)</t>
  </si>
  <si>
    <t>96</t>
  </si>
  <si>
    <t>Bourání konstrukcí</t>
  </si>
  <si>
    <t>20</t>
  </si>
  <si>
    <t>721171803</t>
  </si>
  <si>
    <t>Demontáž potrubí z novodurových trub odpadních nebo připojovacích do D 75</t>
  </si>
  <si>
    <t>657109909</t>
  </si>
  <si>
    <t>721171808</t>
  </si>
  <si>
    <t>Demontáž potrubí z novodurových trub odpadních nebo připojovacích přes 75 do D 114</t>
  </si>
  <si>
    <t>1376332510</t>
  </si>
  <si>
    <t>22</t>
  </si>
  <si>
    <t>722130801</t>
  </si>
  <si>
    <t>Demontáž potrubí z ocelových trubek pozinkovaných závitových do DN 25</t>
  </si>
  <si>
    <t>2110819204</t>
  </si>
  <si>
    <t>23</t>
  </si>
  <si>
    <t>722181812</t>
  </si>
  <si>
    <t>Demontáž plstěných pásů z trub do Ø 50</t>
  </si>
  <si>
    <t>205623291</t>
  </si>
  <si>
    <t>24</t>
  </si>
  <si>
    <t>725840850</t>
  </si>
  <si>
    <t>Demontáž baterií sprchových diferenciálních do G 3/4 x 1</t>
  </si>
  <si>
    <t>-1847257971</t>
  </si>
  <si>
    <t>25</t>
  </si>
  <si>
    <t>725850800</t>
  </si>
  <si>
    <t>Demontáž odpadních ventilů všech připojovacích dimenzí</t>
  </si>
  <si>
    <t>-1595813905</t>
  </si>
  <si>
    <t>27</t>
  </si>
  <si>
    <t>766691914</t>
  </si>
  <si>
    <t>Ostatní práce vyvěšení nebo zavěšení křídel s případným uložením a opětovným zavěšením po provedení stavebních změn dřevěných dveřních, plochy do 2 m2</t>
  </si>
  <si>
    <t>1153008539</t>
  </si>
  <si>
    <t>28</t>
  </si>
  <si>
    <t>776201812</t>
  </si>
  <si>
    <t>Demontáž povlakových podlahovin lepených ručně s podložkou</t>
  </si>
  <si>
    <t>-485739994</t>
  </si>
  <si>
    <t xml:space="preserve">Pokoj1 + Předsíň </t>
  </si>
  <si>
    <t>13,97+3,62</t>
  </si>
  <si>
    <t>29</t>
  </si>
  <si>
    <t>776410811</t>
  </si>
  <si>
    <t>Demontáž soklíků nebo lišt pryžových nebo plastových</t>
  </si>
  <si>
    <t>-108107022</t>
  </si>
  <si>
    <t>Pokoj 2</t>
  </si>
  <si>
    <t>(4,1+3,45+4,1+2,65)</t>
  </si>
  <si>
    <t>Předsíň</t>
  </si>
  <si>
    <t>(1,44+0,77+0,77+0,85)</t>
  </si>
  <si>
    <t>997</t>
  </si>
  <si>
    <t>Přesun sutě</t>
  </si>
  <si>
    <t>30</t>
  </si>
  <si>
    <t>997013111</t>
  </si>
  <si>
    <t>Vnitrostaveništní doprava suti a vybouraných hmot vodorovně do 50 m svisle s použitím mechanizace pro budovy a haly výšky do 6 m</t>
  </si>
  <si>
    <t>t</t>
  </si>
  <si>
    <t>-202545046</t>
  </si>
  <si>
    <t>31</t>
  </si>
  <si>
    <t>997013501</t>
  </si>
  <si>
    <t>Odvoz suti a vybouraných hmot na skládku nebo meziskládku se složením, na vzdálenost do 1 km</t>
  </si>
  <si>
    <t>1513526049</t>
  </si>
  <si>
    <t>32</t>
  </si>
  <si>
    <t>997013509</t>
  </si>
  <si>
    <t>Odvoz suti a vybouraných hmot na skládku nebo meziskládku se složením, na vzdálenost Příplatek k ceně za každý další i započatý 1 km přes 1 km</t>
  </si>
  <si>
    <t>269601796</t>
  </si>
  <si>
    <t>3,058*38 "Přepočtené koeficientem množství</t>
  </si>
  <si>
    <t>33</t>
  </si>
  <si>
    <t>997013831</t>
  </si>
  <si>
    <t>Poplatek za uložení stavebního odpadu na skládce (skládkovné) směsného stavebního a demoličního zatříděného do Katalogu odpadů pod kódem 170 904</t>
  </si>
  <si>
    <t>1052258898</t>
  </si>
  <si>
    <t>998</t>
  </si>
  <si>
    <t>Přesun hmot</t>
  </si>
  <si>
    <t>34</t>
  </si>
  <si>
    <t>998011004</t>
  </si>
  <si>
    <t xml:space="preserve">Přesun hmot pro budovy občanské výstavby, bydlení, výrobu a služby  s nosnou svislou konstrukcí zděnou z cihel, tvárnic nebo kamene vodorovná dopravní vzdálenost do 100 m pro budovy výšky přes 24 do 36 m</t>
  </si>
  <si>
    <t>-1021542385</t>
  </si>
  <si>
    <t>PSV</t>
  </si>
  <si>
    <t>Práce a dodávky PSV</t>
  </si>
  <si>
    <t>M21</t>
  </si>
  <si>
    <t>Silnoproudá elektrotechnika</t>
  </si>
  <si>
    <t>01</t>
  </si>
  <si>
    <t>Ostatní elektro</t>
  </si>
  <si>
    <t>35</t>
  </si>
  <si>
    <t>D00000001</t>
  </si>
  <si>
    <t>demontáž stávající elektroinstalace</t>
  </si>
  <si>
    <t>hod</t>
  </si>
  <si>
    <t>282640160</t>
  </si>
  <si>
    <t>36</t>
  </si>
  <si>
    <t>D00000002</t>
  </si>
  <si>
    <t>zakreslení skutečného provedení elektroinstalace</t>
  </si>
  <si>
    <t>-41166228</t>
  </si>
  <si>
    <t>740</t>
  </si>
  <si>
    <t>Elektromontáže - zkoušky a revize</t>
  </si>
  <si>
    <t>37</t>
  </si>
  <si>
    <t>740991100</t>
  </si>
  <si>
    <t>Zkoušky a prohlídky elektrických rozvodů a zařízení celková prohlídka a vyhotovení revizní zprávy pro objem montážních prací do 100 tis. Kč</t>
  </si>
  <si>
    <t>1272894377</t>
  </si>
  <si>
    <t>747</t>
  </si>
  <si>
    <t>Elektromontáže - kompletace rozvodů</t>
  </si>
  <si>
    <t>38</t>
  </si>
  <si>
    <t>747233220</t>
  </si>
  <si>
    <t>Montáž jističů se zapojením vodičů třípólových nn do 63 A bez krytu, se signálním kontaktem</t>
  </si>
  <si>
    <t>-1558930176</t>
  </si>
  <si>
    <t>39</t>
  </si>
  <si>
    <t>358224070</t>
  </si>
  <si>
    <t>Jističe do 630 A JISTIČE DO 63A 3pólové - charakteristika B LPN (LSN)-63B-3</t>
  </si>
  <si>
    <t>-447941398</t>
  </si>
  <si>
    <t>P</t>
  </si>
  <si>
    <t>Poznámka k položce:_x000d_
Poznámka k položce: EAN: 8590125340263</t>
  </si>
  <si>
    <t>40</t>
  </si>
  <si>
    <t>358224040</t>
  </si>
  <si>
    <t>Jističe do 630 A JISTIČE DO 63A 3pólové - charakteristika B LPN (LSN)-32B-3</t>
  </si>
  <si>
    <t>-591504098</t>
  </si>
  <si>
    <t>Poznámka k položce:_x000d_
Poznámka k položce: EAN: 8590125340232</t>
  </si>
  <si>
    <t>21-M</t>
  </si>
  <si>
    <t>Elektromontáže</t>
  </si>
  <si>
    <t>41</t>
  </si>
  <si>
    <t>210010301</t>
  </si>
  <si>
    <t>Montáž krabic přístrojových zapuštěných plastových kruhových KU 68/1, KU68/1301, KP67, KP68/2</t>
  </si>
  <si>
    <t>1895802196</t>
  </si>
  <si>
    <t xml:space="preserve">Poznámka k položce:_x000d_
Poznámka k položce: součtem z výkresů  za použití programu ARCHICAD</t>
  </si>
  <si>
    <t>42</t>
  </si>
  <si>
    <t>210010521</t>
  </si>
  <si>
    <t>Otevření nebo uzavření krabice víčkem na závit</t>
  </si>
  <si>
    <t>1070138527</t>
  </si>
  <si>
    <t>43</t>
  </si>
  <si>
    <t>345715190</t>
  </si>
  <si>
    <t>krabice univerzální z PH KU 68/2-1902s víčkem KO68</t>
  </si>
  <si>
    <t>256</t>
  </si>
  <si>
    <t>-88189013</t>
  </si>
  <si>
    <t>44</t>
  </si>
  <si>
    <t>210100001</t>
  </si>
  <si>
    <t>Ukončení vodičů izolovaných s označením a zapojením v rozváděči nebo na přístroji průřezu žíly do 2,5 mm2</t>
  </si>
  <si>
    <t>1280880966</t>
  </si>
  <si>
    <t>Poznámka k položce:_x000d_
Poznámka k položce: součtem z výkresu rozváděčů</t>
  </si>
  <si>
    <t>45</t>
  </si>
  <si>
    <t>210100003</t>
  </si>
  <si>
    <t>Ukončení vodičů izolovaných s označením a zapojením v rozváděči nebo na přístroji průřezu žíly do 16 mm2</t>
  </si>
  <si>
    <t>-269300617</t>
  </si>
  <si>
    <t>46</t>
  </si>
  <si>
    <t>210110023</t>
  </si>
  <si>
    <t>Montáž nástěnný přepínač nn 5-sériový bezšroubové připojení</t>
  </si>
  <si>
    <t>-26197201</t>
  </si>
  <si>
    <t>47</t>
  </si>
  <si>
    <t>345355750</t>
  </si>
  <si>
    <t xml:space="preserve">Spínače 10 A kompletní spínač  3553 řazení 5, přepínač sériový  bílý, slonová kost</t>
  </si>
  <si>
    <t>-478686009</t>
  </si>
  <si>
    <t>48</t>
  </si>
  <si>
    <t>210110031</t>
  </si>
  <si>
    <t>Montáž zapuštěný vypínač nn jednopólový bezšroubové připojení</t>
  </si>
  <si>
    <t>386147102</t>
  </si>
  <si>
    <t xml:space="preserve">Poznámka k položce:_x000d_
Poznámka k položce: součtem a odměřením z výkresů  za použití programu ARCHICAD</t>
  </si>
  <si>
    <t>49</t>
  </si>
  <si>
    <t>345354000.1</t>
  </si>
  <si>
    <t>přístroj spínače jednopólového 10A 3558-A01340</t>
  </si>
  <si>
    <t>498725272</t>
  </si>
  <si>
    <t>50</t>
  </si>
  <si>
    <t>210111017</t>
  </si>
  <si>
    <t>Montáž zásuvka (polo)zapuštěná šroubové připojení 2x (2P + PE) dvojnásobná šikmá</t>
  </si>
  <si>
    <t>1830647609</t>
  </si>
  <si>
    <t>51</t>
  </si>
  <si>
    <t>345551230</t>
  </si>
  <si>
    <t>zásuvka 2násobná 16A bílá</t>
  </si>
  <si>
    <t>767749756</t>
  </si>
  <si>
    <t>52</t>
  </si>
  <si>
    <t>210190002</t>
  </si>
  <si>
    <t>Montáž rozvodnic oceloplechových nebo plastových bez zapojení vodičů běžných, hmotnosti přes 20 do 50 kg</t>
  </si>
  <si>
    <t>764714562</t>
  </si>
  <si>
    <t>53</t>
  </si>
  <si>
    <t>210201015</t>
  </si>
  <si>
    <t>Montáž svítidel zářivkových bytových stropních přisazených 1 zdroj s krytem</t>
  </si>
  <si>
    <t>-1451059824</t>
  </si>
  <si>
    <t>54</t>
  </si>
  <si>
    <t>N10000001</t>
  </si>
  <si>
    <t>LED svítidlo 2W/170lm, M/NM, selftest, 1hodina, IP20</t>
  </si>
  <si>
    <t>-1975504634</t>
  </si>
  <si>
    <t>55</t>
  </si>
  <si>
    <t>210800006</t>
  </si>
  <si>
    <t>Montáž izolovaných vodičů měděných do 1 kV uložených, CYY, CMA, CY, CYA, HO5V, HO7V, průřezu žíly 16 mm2</t>
  </si>
  <si>
    <t>766557744</t>
  </si>
  <si>
    <t>56</t>
  </si>
  <si>
    <t>341421590</t>
  </si>
  <si>
    <t xml:space="preserve">vodiče izolované s měděným jádrem CYA, H07 V-K pro 450/750V průřez       Cu číslo   bázová cena mm2         kg/m       Kč/m 16           0,157    20,93</t>
  </si>
  <si>
    <t>1728567244</t>
  </si>
  <si>
    <t>57</t>
  </si>
  <si>
    <t>210800105</t>
  </si>
  <si>
    <t>Montáž izolovaných kabelů měděných do 1 kV CYKY, CYBY, CYMY, NYM, CYKYLS, CYKYLo, počtu a průřezu žil 3 x 1,5 mm2</t>
  </si>
  <si>
    <t>-472506771</t>
  </si>
  <si>
    <t>58</t>
  </si>
  <si>
    <t>34111090</t>
  </si>
  <si>
    <t>kabel silový s Cu jádrem 1 kV 5x1,5mm2</t>
  </si>
  <si>
    <t>-645870901</t>
  </si>
  <si>
    <t>59</t>
  </si>
  <si>
    <t>341110300</t>
  </si>
  <si>
    <t xml:space="preserve">kabely silové s měděným jádrem pro jmenovité napětí 750 V CYKY   TP-KK-134/01 průřez   Cu číslo  bázová cena mm2       kg/m      Kč/m 3 x 1,5     0,044     11,25</t>
  </si>
  <si>
    <t>-319403208</t>
  </si>
  <si>
    <t>46-M</t>
  </si>
  <si>
    <t>Zemní práce při extr.mont.pracích</t>
  </si>
  <si>
    <t>60</t>
  </si>
  <si>
    <t>460680452</t>
  </si>
  <si>
    <t>Vysekání kapes a výklenků ve zdivu cihelném pro krabice 10x10x8 cm</t>
  </si>
  <si>
    <t>-1077773510</t>
  </si>
  <si>
    <t>460680531</t>
  </si>
  <si>
    <t>Vysekání rýh pro montáž trubek a kabelů ve stropech hloubky do 3 cm a šířky do 3 cm</t>
  </si>
  <si>
    <t>429834628</t>
  </si>
  <si>
    <t>711</t>
  </si>
  <si>
    <t>Izolace proti vodě, vlhkosti a plynům</t>
  </si>
  <si>
    <t>62</t>
  </si>
  <si>
    <t>711193121</t>
  </si>
  <si>
    <t>Izolace proti zemní vlhkosti ostatní těsnicí hmotou dvousložkovou na bázi cementu na ploše vodorovné V</t>
  </si>
  <si>
    <t>-383671711</t>
  </si>
  <si>
    <t>Sprcha</t>
  </si>
  <si>
    <t>1,3*0,9</t>
  </si>
  <si>
    <t>711193131</t>
  </si>
  <si>
    <t>Izolace proti zemní vlhkosti ostatní těsnicí hmotou dvousložkovou na bázi cementu na ploše svislé S</t>
  </si>
  <si>
    <t>1182560516</t>
  </si>
  <si>
    <t>okolo sprchového koutu</t>
  </si>
  <si>
    <t>2,0*(1,25+0,9*2)</t>
  </si>
  <si>
    <t>998711103</t>
  </si>
  <si>
    <t xml:space="preserve">Přesun hmot pro izolace proti vodě, vlhkosti a plynům  stanovený z hmotnosti přesunovaného materiálu vodorovná dopravní vzdálenost do 50 m v objektech výšky přes 12 do 60 m</t>
  </si>
  <si>
    <t>1086632272</t>
  </si>
  <si>
    <t>721</t>
  </si>
  <si>
    <t>Zdravotechnika - vnitřní kanalizace</t>
  </si>
  <si>
    <t>65</t>
  </si>
  <si>
    <t>721174043</t>
  </si>
  <si>
    <t>Potrubí z plastových trub polypropylenové připojovací DN 50</t>
  </si>
  <si>
    <t>-93446285</t>
  </si>
  <si>
    <t>66</t>
  </si>
  <si>
    <t>721174045</t>
  </si>
  <si>
    <t>Potrubí z plastových trub polypropylenové připojovací DN 110</t>
  </si>
  <si>
    <t>474039593</t>
  </si>
  <si>
    <t>67</t>
  </si>
  <si>
    <t>721194105</t>
  </si>
  <si>
    <t>Vyměření přípojek na potrubí vyvedení a upevnění odpadních výpustek DN 50</t>
  </si>
  <si>
    <t>822091343</t>
  </si>
  <si>
    <t>68</t>
  </si>
  <si>
    <t>721194109</t>
  </si>
  <si>
    <t>Vyměření přípojek na potrubí vyvedení a upevnění odpadních výpustek DN 100</t>
  </si>
  <si>
    <t>-80010743</t>
  </si>
  <si>
    <t>69</t>
  </si>
  <si>
    <t>721212121</t>
  </si>
  <si>
    <t>Odtokové sprchové žlaby se zápachovou uzávěrkou a krycím roštem délky 700 mm</t>
  </si>
  <si>
    <t>-853041953</t>
  </si>
  <si>
    <t>70</t>
  </si>
  <si>
    <t>721290111</t>
  </si>
  <si>
    <t>Zkouška těsnosti kanalizace v objektech vodou do DN 125</t>
  </si>
  <si>
    <t>1121871481</t>
  </si>
  <si>
    <t>71</t>
  </si>
  <si>
    <t>998721104</t>
  </si>
  <si>
    <t xml:space="preserve">Přesun hmot pro vnitřní kanalizace  stanovený z hmotnosti přesunovaného materiálu vodorovná dopravní vzdálenost do 50 m v objektech výšky přes 24 do 36 m</t>
  </si>
  <si>
    <t>65630294</t>
  </si>
  <si>
    <t>722</t>
  </si>
  <si>
    <t>Zdravotechnika - vnitřní vodovod</t>
  </si>
  <si>
    <t>72</t>
  </si>
  <si>
    <t>722174003</t>
  </si>
  <si>
    <t>Potrubí z plastových trubek z polypropylenu (PPR) svařovaných polyfuzně PN 16 (SDR 7,4) D 25 x 3,5</t>
  </si>
  <si>
    <t>-875460775</t>
  </si>
  <si>
    <t>73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</si>
  <si>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</si>
  <si>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</si>
  <si>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-2039032493</t>
  </si>
  <si>
    <t>74</t>
  </si>
  <si>
    <t>722190401</t>
  </si>
  <si>
    <t xml:space="preserve">Zřízení přípojek na potrubí  vyvedení a upevnění výpustek do DN 25</t>
  </si>
  <si>
    <t>-1871365185</t>
  </si>
  <si>
    <t>75</t>
  </si>
  <si>
    <t>55141001</t>
  </si>
  <si>
    <t>kohout kulový rohový mosazný R 1/2"x3/8"</t>
  </si>
  <si>
    <t>290803954</t>
  </si>
  <si>
    <t>76</t>
  </si>
  <si>
    <t>28654369</t>
  </si>
  <si>
    <t>přechodka PPR s vnějším plastovým závitem dG 20x1/2"</t>
  </si>
  <si>
    <t>-290028538</t>
  </si>
  <si>
    <t>77</t>
  </si>
  <si>
    <t>722190901</t>
  </si>
  <si>
    <t>Opravy ostatní uzavření nebo otevření vodovodního potrubí při opravách včetně vypuštění a napuštění</t>
  </si>
  <si>
    <t>1826849747</t>
  </si>
  <si>
    <t>78</t>
  </si>
  <si>
    <t>722290226</t>
  </si>
  <si>
    <t>Zkoušky, proplach a desinfekce vodovodního potrubí zkoušky těsnosti vodovodního potrubí závitového do DN 50</t>
  </si>
  <si>
    <t>1401540201</t>
  </si>
  <si>
    <t>79</t>
  </si>
  <si>
    <t>998722104</t>
  </si>
  <si>
    <t xml:space="preserve">Přesun hmot pro vnitřní vodovod  stanovený z hmotnosti přesunovaného materiálu vodorovná dopravní vzdálenost do 50 m v objektech výšky přes 24 do 36 m</t>
  </si>
  <si>
    <t>-1553065216</t>
  </si>
  <si>
    <t>725</t>
  </si>
  <si>
    <t>Zdravotechnika - zařizovací předměty</t>
  </si>
  <si>
    <t>80</t>
  </si>
  <si>
    <t>725-004</t>
  </si>
  <si>
    <t>Sprchový kanálek</t>
  </si>
  <si>
    <t>soubor</t>
  </si>
  <si>
    <t>-56798916</t>
  </si>
  <si>
    <t>81</t>
  </si>
  <si>
    <t>725-005</t>
  </si>
  <si>
    <t>Sprchová nástěnná páková baterie</t>
  </si>
  <si>
    <t>1026583028</t>
  </si>
  <si>
    <t>82</t>
  </si>
  <si>
    <t>725-008</t>
  </si>
  <si>
    <t>plastová revizní dvířka vč. rámu</t>
  </si>
  <si>
    <t>-1020549744</t>
  </si>
  <si>
    <t>83</t>
  </si>
  <si>
    <t>63465126</t>
  </si>
  <si>
    <t>zrcadlo nemontované čiré tl 5mm max. rozměr 3210x2250mm</t>
  </si>
  <si>
    <t>948924982</t>
  </si>
  <si>
    <t>84</t>
  </si>
  <si>
    <t>725110811</t>
  </si>
  <si>
    <t>Demontáž klozetů splachovacích s nádrží nebo tlakovým splachovačem</t>
  </si>
  <si>
    <t>-2072458377</t>
  </si>
  <si>
    <t>85</t>
  </si>
  <si>
    <t>725210821</t>
  </si>
  <si>
    <t>Demontáž umyvadel bez výtokových armatur umyvadel</t>
  </si>
  <si>
    <t>-570507546</t>
  </si>
  <si>
    <t>86</t>
  </si>
  <si>
    <t>725219102</t>
  </si>
  <si>
    <t>Umyvadla montáž umyvadel ostatních typů na šrouby do zdiva</t>
  </si>
  <si>
    <t>1214715350</t>
  </si>
  <si>
    <t>87</t>
  </si>
  <si>
    <t>64211032</t>
  </si>
  <si>
    <t>umyvadlo keramické závěsné bílé 600x450mm</t>
  </si>
  <si>
    <t>-1988943380</t>
  </si>
  <si>
    <t>88</t>
  </si>
  <si>
    <t>725240812</t>
  </si>
  <si>
    <t xml:space="preserve">Demontáž sprchových kabin a vaniček  bez výtokových armatur vaniček</t>
  </si>
  <si>
    <t>247909380</t>
  </si>
  <si>
    <t>89</t>
  </si>
  <si>
    <t>725244312</t>
  </si>
  <si>
    <t>Sprchové dveře a zástěny zástěny sprchové do niky rámové se skleněnou výplní tl. 4 a 5 mm dveře posuvné jednodílné, na vaničku šířky 1000 mm</t>
  </si>
  <si>
    <t>-118355901</t>
  </si>
  <si>
    <t>90</t>
  </si>
  <si>
    <t>725810811</t>
  </si>
  <si>
    <t>Demontáž výtokových ventilů nástěnných</t>
  </si>
  <si>
    <t>-134904328</t>
  </si>
  <si>
    <t>91</t>
  </si>
  <si>
    <t>725813111</t>
  </si>
  <si>
    <t>Ventily rohové bez připojovací trubičky nebo flexi hadičky G 1/2</t>
  </si>
  <si>
    <t>-92979745</t>
  </si>
  <si>
    <t>92</t>
  </si>
  <si>
    <t>725820802</t>
  </si>
  <si>
    <t>Demontáž baterií stojánkových do 1 otvoru</t>
  </si>
  <si>
    <t>857981119</t>
  </si>
  <si>
    <t>93</t>
  </si>
  <si>
    <t>725822612</t>
  </si>
  <si>
    <t>Baterie umyvadlové stojánkové pákové s výpustí</t>
  </si>
  <si>
    <t>-986633044</t>
  </si>
  <si>
    <t>998725104</t>
  </si>
  <si>
    <t xml:space="preserve">Přesun hmot pro zařizovací předměty  stanovený z hmotnosti přesunovaného materiálu vodorovná dopravní vzdálenost do 50 m v objektech výšky přes 24 do 36 m</t>
  </si>
  <si>
    <t>843237182</t>
  </si>
  <si>
    <t>726</t>
  </si>
  <si>
    <t>Zdravotechnika - předstěnové instalace</t>
  </si>
  <si>
    <t>726131041</t>
  </si>
  <si>
    <t>Předstěnové instalační systémy do lehkých stěn s kovovou konstrukcí pro závěsné klozety ovládání zepředu, stavební výšky 1120 mm</t>
  </si>
  <si>
    <t>-891878171</t>
  </si>
  <si>
    <t>998726114</t>
  </si>
  <si>
    <t xml:space="preserve">Přesun hmot pro instalační prefabrikáty  stanovený z hmotnosti přesunovaného materiálu vodorovná dopravní vzdálenost do 50 m v objektech výšky přes 24 m do 36 m</t>
  </si>
  <si>
    <t>1847656330</t>
  </si>
  <si>
    <t>741</t>
  </si>
  <si>
    <t>Elektroinstalace - silnoproud</t>
  </si>
  <si>
    <t>97</t>
  </si>
  <si>
    <t>741230002</t>
  </si>
  <si>
    <t>Montáž desek přístrojových bez zapojení vodičů typových ostatních</t>
  </si>
  <si>
    <t>1856119362</t>
  </si>
  <si>
    <t>98</t>
  </si>
  <si>
    <t>35713112</t>
  </si>
  <si>
    <t>rozvodnice nástěnná, průhledné dveře, 4 řady, šířka 14 modulárních jednotek</t>
  </si>
  <si>
    <t>-229505697</t>
  </si>
  <si>
    <t>763</t>
  </si>
  <si>
    <t>Konstrukce suché výstavby</t>
  </si>
  <si>
    <t>99</t>
  </si>
  <si>
    <t>763121429</t>
  </si>
  <si>
    <t>Stěna předsazená ze sádrokartonových desek s nosnou konstrukcí z ocelových profilů CW, UW jednoduše opláštěná deskou impregnovanou H2 tl. 12,5 mm, TI tl. 40 mm, EI 30 stěna tl. 112,5 mm, profil 100</t>
  </si>
  <si>
    <t>396968112</t>
  </si>
  <si>
    <t>přrdstěna zakrývající závěsný splachovací modul</t>
  </si>
  <si>
    <t>100</t>
  </si>
  <si>
    <t>763121714</t>
  </si>
  <si>
    <t>Stěna předsazená ze sádrokartonových desek ostatní konstrukce a práce na předsazených stěnách ze sádrokartonových desek základní penetrační nátěr</t>
  </si>
  <si>
    <t>2120914483</t>
  </si>
  <si>
    <t>101</t>
  </si>
  <si>
    <t>763121751</t>
  </si>
  <si>
    <t>Stěna předsazená ze sádrokartonových desek Příplatek k cenám za plochu do 6 m2 jednotlivě</t>
  </si>
  <si>
    <t>-558157965</t>
  </si>
  <si>
    <t>102</t>
  </si>
  <si>
    <t>763164135</t>
  </si>
  <si>
    <t>Obklad ze sádrokartonových desek konstrukcí dřevěných včetně ochranných úhelníků ve tvaru L rozvinuté šíře přes 0,4 do 0,8 m, opláštěný deskou protipožární DF, tl. 12,5 mm</t>
  </si>
  <si>
    <t>-1919980244</t>
  </si>
  <si>
    <t>103</t>
  </si>
  <si>
    <t>763164155</t>
  </si>
  <si>
    <t>Obklad ze sádrokartonových desek konstrukcí dřevěných včetně ochranných úhelníků ve tvaru L rozvinuté šíře přes 0,8 m, opláštěný deskou protipožární DF, tl. 12,5 mm</t>
  </si>
  <si>
    <t>-1329440147</t>
  </si>
  <si>
    <t>104</t>
  </si>
  <si>
    <t>998763102</t>
  </si>
  <si>
    <t xml:space="preserve">Přesun hmot pro dřevostavby  stanovený z hmotnosti přesunovaného materiálu vodorovná dopravní vzdálenost do 50 m v objektech výšky přes 12 do 24 m</t>
  </si>
  <si>
    <t>2093319834</t>
  </si>
  <si>
    <t>766</t>
  </si>
  <si>
    <t>Konstrukce truhlářské</t>
  </si>
  <si>
    <t>155</t>
  </si>
  <si>
    <t>766111820</t>
  </si>
  <si>
    <t>Demontáž dřevěných stěn plných</t>
  </si>
  <si>
    <t>-1900736706</t>
  </si>
  <si>
    <t>demontáž umakartového jádra</t>
  </si>
  <si>
    <t>2,6*(2,25*2+2,0*3)-0,6*2,0*2</t>
  </si>
  <si>
    <t>105</t>
  </si>
  <si>
    <t>766660001</t>
  </si>
  <si>
    <t>Montáž dveřních křídel dřevěných nebo plastových otevíravých do ocelové zárubně povrchově upravených jednokřídlových, šířky do 800 mm</t>
  </si>
  <si>
    <t>-800223034</t>
  </si>
  <si>
    <t>106</t>
  </si>
  <si>
    <t>611629320</t>
  </si>
  <si>
    <t>dveře vnitřní hladké laminované světlý plné 1křídlé 700x1970mm dub</t>
  </si>
  <si>
    <t>-181211347</t>
  </si>
  <si>
    <t>107</t>
  </si>
  <si>
    <t>611629340</t>
  </si>
  <si>
    <t>dveře vnitřní hladké laminované světlý plné 1křídlé 800x1970mm dub</t>
  </si>
  <si>
    <t>1087035615</t>
  </si>
  <si>
    <t>154</t>
  </si>
  <si>
    <t>611656101</t>
  </si>
  <si>
    <t>dveře vnitřní požárně odolné CPL fólie EI (EW) 30 D3 1křídlové 800x1970mm</t>
  </si>
  <si>
    <t>917740863</t>
  </si>
  <si>
    <t>108</t>
  </si>
  <si>
    <t>766660729</t>
  </si>
  <si>
    <t>Montáž dveřních doplňků dveřního kování interiérového štítku s klikou</t>
  </si>
  <si>
    <t>1910946079</t>
  </si>
  <si>
    <t>109</t>
  </si>
  <si>
    <t>54914620</t>
  </si>
  <si>
    <t>kování dveřní vrchní klika včetně rozet a montážního materiálu R PZ nerez PK</t>
  </si>
  <si>
    <t>-250037221</t>
  </si>
  <si>
    <t>110</t>
  </si>
  <si>
    <t>998766104</t>
  </si>
  <si>
    <t>Přesun hmot pro konstrukce truhlářské stanovený z hmotnosti přesunovaného materiálu vodorovná dopravní vzdálenost do 50 m v objektech výšky přes 24 do 36 m</t>
  </si>
  <si>
    <t>394927075</t>
  </si>
  <si>
    <t>771</t>
  </si>
  <si>
    <t>Podlahy z dlaždic</t>
  </si>
  <si>
    <t>111</t>
  </si>
  <si>
    <t>771151012</t>
  </si>
  <si>
    <t>Příprava podkladu před provedením dlažby samonivelační stěrka min.pevnosti 20 MPa, tloušťky přes 3 do 5 mm</t>
  </si>
  <si>
    <t>-297164876</t>
  </si>
  <si>
    <t>112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</si>
  <si>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</si>
  <si>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</si>
  <si>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-462400004</t>
  </si>
  <si>
    <t>1,03+2,49</t>
  </si>
  <si>
    <t>113</t>
  </si>
  <si>
    <t>55300000</t>
  </si>
  <si>
    <t>profil přechodový Al vrtaný 30mm stříbro</t>
  </si>
  <si>
    <t>1543819175</t>
  </si>
  <si>
    <t>114</t>
  </si>
  <si>
    <t>59761409</t>
  </si>
  <si>
    <t>dlažba keramická slinutá protiskluzná do interiéru i exteriéru pro vysoké mechanické namáhání přes 9 do 12 ks/m2</t>
  </si>
  <si>
    <t>-1192763506</t>
  </si>
  <si>
    <t>3,52*1,1 "Přepočtené koeficientem množství</t>
  </si>
  <si>
    <t>115</t>
  </si>
  <si>
    <t>771577111</t>
  </si>
  <si>
    <t>Montáž podlah z dlaždic keramických lepených flexibilním lepidlem Příplatek k cenám za plochu do 5 m2 jednotlivě</t>
  </si>
  <si>
    <t>1760667136</t>
  </si>
  <si>
    <t>116</t>
  </si>
  <si>
    <t>771591111</t>
  </si>
  <si>
    <t>Příprava podkladu před provedením dlažby nátěr penetrační na podlahu</t>
  </si>
  <si>
    <t>-1918200867</t>
  </si>
  <si>
    <t>117</t>
  </si>
  <si>
    <t>771591185</t>
  </si>
  <si>
    <t>Podlahy - dokončovací práce pracnější řezání dlaždic keramických rovné</t>
  </si>
  <si>
    <t>1771786879</t>
  </si>
  <si>
    <t>118</t>
  </si>
  <si>
    <t>771591483</t>
  </si>
  <si>
    <t>Dvoudílný spádový profil montáž profilu</t>
  </si>
  <si>
    <t>-732914165</t>
  </si>
  <si>
    <t>119</t>
  </si>
  <si>
    <t>59054132</t>
  </si>
  <si>
    <t>profil ukončovací pro vnější hrany obkladů hliník leskle eloxovaný chromem 8x2500mm</t>
  </si>
  <si>
    <t>541877158</t>
  </si>
  <si>
    <t>120</t>
  </si>
  <si>
    <t>998771104</t>
  </si>
  <si>
    <t>Přesun hmot pro podlahy z dlaždic stanovený z hmotnosti přesunovaného materiálu vodorovná dopravní vzdálenost do 50 m v objektech výšky přes 24 do 36 m</t>
  </si>
  <si>
    <t>1001061238</t>
  </si>
  <si>
    <t>776</t>
  </si>
  <si>
    <t>Podlahy povlakové</t>
  </si>
  <si>
    <t>121</t>
  </si>
  <si>
    <t>776111115</t>
  </si>
  <si>
    <t>Příprava podkladu broušení podlah stávajícího podkladu před litím stěrky</t>
  </si>
  <si>
    <t>-1383357953</t>
  </si>
  <si>
    <t>122</t>
  </si>
  <si>
    <t>776111311</t>
  </si>
  <si>
    <t>Příprava podkladu vysátí podlah</t>
  </si>
  <si>
    <t>-279614272</t>
  </si>
  <si>
    <t>123</t>
  </si>
  <si>
    <t>776141111</t>
  </si>
  <si>
    <t>Příprava podkladu vyrovnání samonivelační stěrkou podlah min.pevnosti 20 MPa, tloušťky do 3 mm</t>
  </si>
  <si>
    <t>-1988268646</t>
  </si>
  <si>
    <t>124</t>
  </si>
  <si>
    <t>776221111</t>
  </si>
  <si>
    <t>Montáž podlahovin z PVC lepením standardním lepidlem z pásů standardních</t>
  </si>
  <si>
    <t>1645906480</t>
  </si>
  <si>
    <t>125</t>
  </si>
  <si>
    <t>28411012</t>
  </si>
  <si>
    <t>PVC heterogenní protiskluzná, nášlapná vrstva 0,70mm, třída zátěže 34/43, otlak do 0,05mm, R10, hořlavost Bfl S1</t>
  </si>
  <si>
    <t>-15108792</t>
  </si>
  <si>
    <t>17,59*1,1 "Přepočtené koeficientem množství</t>
  </si>
  <si>
    <t>126</t>
  </si>
  <si>
    <t>776223111</t>
  </si>
  <si>
    <t>Montáž podlahovin z PVC spoj podlah svařováním za tepla (včetně frézování)</t>
  </si>
  <si>
    <t>47852404</t>
  </si>
  <si>
    <t>4,1</t>
  </si>
  <si>
    <t>127</t>
  </si>
  <si>
    <t>776411111</t>
  </si>
  <si>
    <t>Montáž soklíků lepením obvodových, výšky do 80 mm</t>
  </si>
  <si>
    <t>-80008173</t>
  </si>
  <si>
    <t xml:space="preserve">Pokoj </t>
  </si>
  <si>
    <t>128</t>
  </si>
  <si>
    <t>284110070</t>
  </si>
  <si>
    <t>lišta soklová PVC 15x50mm</t>
  </si>
  <si>
    <t>94291627</t>
  </si>
  <si>
    <t>18,13*1,02 "Přepočtené koeficientem množství</t>
  </si>
  <si>
    <t>129</t>
  </si>
  <si>
    <t>776421312</t>
  </si>
  <si>
    <t>Montáž lišt přechodových šroubovaných</t>
  </si>
  <si>
    <t>-734718527</t>
  </si>
  <si>
    <t>0,8*2</t>
  </si>
  <si>
    <t>130</t>
  </si>
  <si>
    <t>59054110</t>
  </si>
  <si>
    <t>profil přechodový Al s pohyblivým ramenem matně eloxovaný 8x20mm</t>
  </si>
  <si>
    <t>-2098929778</t>
  </si>
  <si>
    <t>1,6*1,02 "Přepočtené koeficientem množství</t>
  </si>
  <si>
    <t>131</t>
  </si>
  <si>
    <t>998776104</t>
  </si>
  <si>
    <t xml:space="preserve">Přesun hmot pro podlahy povlakové  stanovený z hmotnosti přesunovaného materiálu vodorovná dopravní vzdálenost do 50 m v objektech výšky přes 24 do 36 m</t>
  </si>
  <si>
    <t>-274685969</t>
  </si>
  <si>
    <t>781</t>
  </si>
  <si>
    <t>Dokončovací práce - obklady</t>
  </si>
  <si>
    <t>132</t>
  </si>
  <si>
    <t>781414111</t>
  </si>
  <si>
    <t>Montáž obkladů vnitřních stěn z dlaždic keramických lepených flexibilním lepidlem maloformátových hladkých přes 19 do 22 ks/m2</t>
  </si>
  <si>
    <t>1792075254</t>
  </si>
  <si>
    <t>2,0*(1,35+0,9)*2-0,7*2,0</t>
  </si>
  <si>
    <t>2,0*(1,45+2,4)*2-0,7*2,0</t>
  </si>
  <si>
    <t>133</t>
  </si>
  <si>
    <t>59761040</t>
  </si>
  <si>
    <t>obklad keramický hladký přes 19 do 22ks/m2</t>
  </si>
  <si>
    <t>-1558874255</t>
  </si>
  <si>
    <t>21,6*1,1 "Přepočtené koeficientem množství</t>
  </si>
  <si>
    <t>134</t>
  </si>
  <si>
    <t>781494511</t>
  </si>
  <si>
    <t>Obklad - dokončující práce profily ukončovací lepené flexibilním lepidlem ukončovací</t>
  </si>
  <si>
    <t>-1329441399</t>
  </si>
  <si>
    <t>0,9 * 1</t>
  </si>
  <si>
    <t>135</t>
  </si>
  <si>
    <t>781495111</t>
  </si>
  <si>
    <t>Příprava podkladu před provedením obkladu nátěr penetrační na stěnu</t>
  </si>
  <si>
    <t>-2137000995</t>
  </si>
  <si>
    <t>136</t>
  </si>
  <si>
    <t>781495115</t>
  </si>
  <si>
    <t>Obklad - dokončující práce ostatní práce spárování silikonem</t>
  </si>
  <si>
    <t>462602160</t>
  </si>
  <si>
    <t>stěna/podlaha</t>
  </si>
  <si>
    <t>9,49</t>
  </si>
  <si>
    <t>137</t>
  </si>
  <si>
    <t>781495142</t>
  </si>
  <si>
    <t>Obklad - dokončující práce průnik obkladem kruhový, bez izolace přes DN 30 do DN 90</t>
  </si>
  <si>
    <t>749771295</t>
  </si>
  <si>
    <t>138</t>
  </si>
  <si>
    <t>998781104</t>
  </si>
  <si>
    <t xml:space="preserve">Přesun hmot pro obklady keramické  stanovený z hmotnosti přesunovaného materiálu vodorovná dopravní vzdálenost do 50 m v objektech výšky přes 24 do 36 m</t>
  </si>
  <si>
    <t>280251153</t>
  </si>
  <si>
    <t>783</t>
  </si>
  <si>
    <t>Dokončovací práce - nátěry</t>
  </si>
  <si>
    <t>139</t>
  </si>
  <si>
    <t>783301311</t>
  </si>
  <si>
    <t>Příprava podkladu zámečnických konstrukcí před provedením nátěru odmaštění odmašťovačem vodou ředitelným</t>
  </si>
  <si>
    <t>-1337552096</t>
  </si>
  <si>
    <t>140</t>
  </si>
  <si>
    <t>783337101</t>
  </si>
  <si>
    <t>Krycí nátěr (email) zámečnických konstrukcí jednonásobný epoxidový</t>
  </si>
  <si>
    <t>-1776450353</t>
  </si>
  <si>
    <t>141</t>
  </si>
  <si>
    <t>783601345</t>
  </si>
  <si>
    <t>Příprava podkladu otopných těles před provedením nátěrů litinových odmaštěním vodou ředitelným</t>
  </si>
  <si>
    <t>-969772811</t>
  </si>
  <si>
    <t>142</t>
  </si>
  <si>
    <t>783601355</t>
  </si>
  <si>
    <t>Příprava podkladu armatur a kovových potrubí před provedením nátěru armatur do DN 100 mm odmaštěním, odmašťovačem vodou ředitelným</t>
  </si>
  <si>
    <t>-1482922247</t>
  </si>
  <si>
    <t>143</t>
  </si>
  <si>
    <t>783601713</t>
  </si>
  <si>
    <t>Příprava podkladu armatur a kovových potrubí před provedením nátěru potrubí do DN 50 mm odmaštěním, odmašťovačem vodou ředitelným</t>
  </si>
  <si>
    <t>263724641</t>
  </si>
  <si>
    <t>144</t>
  </si>
  <si>
    <t>783617147</t>
  </si>
  <si>
    <t>Krycí nátěr (email) otopných těles litinových dvojnásobný syntetický</t>
  </si>
  <si>
    <t>1408725632</t>
  </si>
  <si>
    <t>145</t>
  </si>
  <si>
    <t>783617611</t>
  </si>
  <si>
    <t>Krycí nátěr (email) armatur a kovových potrubí potrubí do DN 50 mm dvojnásobný syntetický standardní</t>
  </si>
  <si>
    <t>-768197570</t>
  </si>
  <si>
    <t>784</t>
  </si>
  <si>
    <t>Dokončovací práce - malby a tapety</t>
  </si>
  <si>
    <t>146</t>
  </si>
  <si>
    <t>784111001</t>
  </si>
  <si>
    <t>Oprášení (ometení) podkladu v místnostech výšky do 3,80 m</t>
  </si>
  <si>
    <t>38015430</t>
  </si>
  <si>
    <t>((4,1+3,45+4,1+3,35)*2,6)+(4,1*3,45)</t>
  </si>
  <si>
    <t>((2,245+1,575+1,245+1,245)*2,6)+(2,245*1,575)</t>
  </si>
  <si>
    <t>WC</t>
  </si>
  <si>
    <t>((1,2+0,9+1,2+0,9)*0,9)+(1,2*0,9)</t>
  </si>
  <si>
    <t>((2+1,2+2+1,2)*0,9)+(2*1,2)</t>
  </si>
  <si>
    <t>147</t>
  </si>
  <si>
    <t>784121001</t>
  </si>
  <si>
    <t>Oškrabání malby v místnostech výšky do 3,80 m</t>
  </si>
  <si>
    <t>1760310153</t>
  </si>
  <si>
    <t>148</t>
  </si>
  <si>
    <t>784121011</t>
  </si>
  <si>
    <t>Rozmývání podkladu po oškrabání malby v místnostech výšky do 3,80 m</t>
  </si>
  <si>
    <t>-962298071</t>
  </si>
  <si>
    <t>149</t>
  </si>
  <si>
    <t>784181121</t>
  </si>
  <si>
    <t>Penetrace podkladu jednonásobná hloubková v místnostech výšky do 3,80 m</t>
  </si>
  <si>
    <t>871603740</t>
  </si>
  <si>
    <t>150</t>
  </si>
  <si>
    <t>784211121</t>
  </si>
  <si>
    <t>Malby z malířských směsí otěruvzdorných za mokra dvojnásobné, bílé za mokra otěruvzdorné středně v místnostech výšky do 3,80 m</t>
  </si>
  <si>
    <t>-296251664</t>
  </si>
  <si>
    <t>M24</t>
  </si>
  <si>
    <t>Vzduchotechnika</t>
  </si>
  <si>
    <t>151</t>
  </si>
  <si>
    <t>721174064</t>
  </si>
  <si>
    <t>Potrubí z plastových trub polypropylenové větrací DN 125</t>
  </si>
  <si>
    <t>-426864146</t>
  </si>
  <si>
    <t>152</t>
  </si>
  <si>
    <t>56245646</t>
  </si>
  <si>
    <t>mřížka větrací kruhová plast se síťovinou 110mm</t>
  </si>
  <si>
    <t>-783478102</t>
  </si>
  <si>
    <t>VRN</t>
  </si>
  <si>
    <t>Vedlejší rozpočtové náklady</t>
  </si>
  <si>
    <t>VRN3</t>
  </si>
  <si>
    <t>Zařízení staveniště</t>
  </si>
  <si>
    <t>153</t>
  </si>
  <si>
    <t>032903000</t>
  </si>
  <si>
    <t>Náklady na provoz a údržbu vybavení staveniště</t>
  </si>
  <si>
    <t>1024</t>
  </si>
  <si>
    <t>-1083089925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</si>
</sst>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38</v>
      </c>
      <c r="E29" s="44"/>
      <c r="F29" s="30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44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45</v>
      </c>
      <c r="U35" s="50"/>
      <c r="V35" s="50"/>
      <c r="W35" s="50"/>
      <c r="X35" s="52" t="s">
        <v>46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47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SOUPL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Opravy sociálních zařízení buněk typu A + B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20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22</v>
      </c>
      <c r="AJ47" s="37"/>
      <c r="AK47" s="37"/>
      <c r="AL47" s="37"/>
      <c r="AM47" s="65" t="str">
        <f>IF(AN8= "","",AN8)</f>
        <v>23. 3. 2021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48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66" t="str">
        <f>IF(E20="","",E20)</f>
        <v>Běle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49</v>
      </c>
      <c r="D52" s="80"/>
      <c r="E52" s="80"/>
      <c r="F52" s="80"/>
      <c r="G52" s="80"/>
      <c r="H52" s="81"/>
      <c r="I52" s="82" t="s">
        <v>50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51</v>
      </c>
      <c r="AH52" s="80"/>
      <c r="AI52" s="80"/>
      <c r="AJ52" s="80"/>
      <c r="AK52" s="80"/>
      <c r="AL52" s="80"/>
      <c r="AM52" s="80"/>
      <c r="AN52" s="82" t="s">
        <v>52</v>
      </c>
      <c r="AO52" s="80"/>
      <c r="AP52" s="84"/>
      <c r="AQ52" s="85" t="s">
        <v>53</v>
      </c>
      <c r="AR52" s="41"/>
      <c r="AS52" s="86" t="s">
        <v>54</v>
      </c>
      <c r="AT52" s="87" t="s">
        <v>55</v>
      </c>
      <c r="AU52" s="87" t="s">
        <v>56</v>
      </c>
      <c r="AV52" s="87" t="s">
        <v>57</v>
      </c>
      <c r="AW52" s="87" t="s">
        <v>58</v>
      </c>
      <c r="AX52" s="87" t="s">
        <v>59</v>
      </c>
      <c r="AY52" s="87" t="s">
        <v>60</v>
      </c>
      <c r="AZ52" s="87" t="s">
        <v>61</v>
      </c>
      <c r="BA52" s="87" t="s">
        <v>62</v>
      </c>
      <c r="BB52" s="87" t="s">
        <v>63</v>
      </c>
      <c r="BC52" s="87" t="s">
        <v>64</v>
      </c>
      <c r="BD52" s="88" t="s">
        <v>65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66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ROUND(AS55,2)</f>
        <v>0</v>
      </c>
      <c r="AT54" s="100">
        <f>ROUND(SUM(AV54:AW54),2)</f>
        <v>0</v>
      </c>
      <c r="AU54" s="101">
        <f>ROUND(AU55,5)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0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S54" s="103" t="s">
        <v>67</v>
      </c>
      <c r="BT54" s="103" t="s">
        <v>68</v>
      </c>
      <c r="BU54" s="104" t="s">
        <v>69</v>
      </c>
      <c r="BV54" s="103" t="s">
        <v>70</v>
      </c>
      <c r="BW54" s="103" t="s">
        <v>5</v>
      </c>
      <c r="BX54" s="103" t="s">
        <v>71</v>
      </c>
      <c r="CL54" s="103" t="s">
        <v>1</v>
      </c>
    </row>
    <row r="55" s="5" customFormat="1" ht="27" customHeight="1">
      <c r="A55" s="105" t="s">
        <v>72</v>
      </c>
      <c r="B55" s="106"/>
      <c r="C55" s="107"/>
      <c r="D55" s="108" t="s">
        <v>73</v>
      </c>
      <c r="E55" s="108"/>
      <c r="F55" s="108"/>
      <c r="G55" s="108"/>
      <c r="H55" s="108"/>
      <c r="I55" s="109"/>
      <c r="J55" s="108" t="s">
        <v>74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'SOUE1 - Oprava sociálního...'!J30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75</v>
      </c>
      <c r="AR55" s="112"/>
      <c r="AS55" s="113">
        <v>0</v>
      </c>
      <c r="AT55" s="114">
        <f>ROUND(SUM(AV55:AW55),2)</f>
        <v>0</v>
      </c>
      <c r="AU55" s="115">
        <f>'SOUE1 - Oprava sociálního...'!P112</f>
        <v>0</v>
      </c>
      <c r="AV55" s="114">
        <f>'SOUE1 - Oprava sociálního...'!J33</f>
        <v>0</v>
      </c>
      <c r="AW55" s="114">
        <f>'SOUE1 - Oprava sociálního...'!J34</f>
        <v>0</v>
      </c>
      <c r="AX55" s="114">
        <f>'SOUE1 - Oprava sociálního...'!J35</f>
        <v>0</v>
      </c>
      <c r="AY55" s="114">
        <f>'SOUE1 - Oprava sociálního...'!J36</f>
        <v>0</v>
      </c>
      <c r="AZ55" s="114">
        <f>'SOUE1 - Oprava sociálního...'!F33</f>
        <v>0</v>
      </c>
      <c r="BA55" s="114">
        <f>'SOUE1 - Oprava sociálního...'!F34</f>
        <v>0</v>
      </c>
      <c r="BB55" s="114">
        <f>'SOUE1 - Oprava sociálního...'!F35</f>
        <v>0</v>
      </c>
      <c r="BC55" s="114">
        <f>'SOUE1 - Oprava sociálního...'!F36</f>
        <v>0</v>
      </c>
      <c r="BD55" s="116">
        <f>'SOUE1 - Oprava sociálního...'!F37</f>
        <v>0</v>
      </c>
      <c r="BT55" s="117" t="s">
        <v>76</v>
      </c>
      <c r="BV55" s="117" t="s">
        <v>70</v>
      </c>
      <c r="BW55" s="117" t="s">
        <v>77</v>
      </c>
      <c r="BX55" s="117" t="s">
        <v>5</v>
      </c>
      <c r="CL55" s="117" t="s">
        <v>1</v>
      </c>
      <c r="CM55" s="117" t="s">
        <v>78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ZbofYbX0AuOlQRBpkVZ4EIrrJ1uDC+HPQzC77OzeiF1lMzt8y8bYZgJFarlTvy37VBelWLkFsu6cthVXNk6acA==" hashValue="yplNznvYm1f2DJlFeMteDxuOP9r+TvAFm9JV5Gb7govE+Ky34ovS4gK51PWJyiA96lmvsNuBnqkkLcq3P4CZJw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SOUE1 - Oprava sociálního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77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18"/>
      <c r="AT3" s="15" t="s">
        <v>78</v>
      </c>
    </row>
    <row r="4" ht="24.96" customHeight="1">
      <c r="B4" s="18"/>
      <c r="D4" s="122" t="s">
        <v>79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23" t="s">
        <v>16</v>
      </c>
      <c r="L6" s="18"/>
    </row>
    <row r="7" ht="16.5" customHeight="1">
      <c r="B7" s="18"/>
      <c r="E7" s="124" t="str">
        <f>'Rekapitulace stavby'!K6</f>
        <v>Opravy sociálních zařízení buněk typu A + B</v>
      </c>
      <c r="F7" s="123"/>
      <c r="G7" s="123"/>
      <c r="H7" s="123"/>
      <c r="L7" s="18"/>
    </row>
    <row r="8" s="1" customFormat="1" ht="12" customHeight="1">
      <c r="B8" s="41"/>
      <c r="D8" s="123" t="s">
        <v>80</v>
      </c>
      <c r="I8" s="125"/>
      <c r="L8" s="41"/>
    </row>
    <row r="9" s="1" customFormat="1" ht="36.96" customHeight="1">
      <c r="B9" s="41"/>
      <c r="E9" s="126" t="s">
        <v>74</v>
      </c>
      <c r="F9" s="1"/>
      <c r="G9" s="1"/>
      <c r="H9" s="1"/>
      <c r="I9" s="125"/>
      <c r="L9" s="41"/>
    </row>
    <row r="10" s="1" customFormat="1">
      <c r="B10" s="41"/>
      <c r="I10" s="125"/>
      <c r="L10" s="41"/>
    </row>
    <row r="11" s="1" customFormat="1" ht="12" customHeight="1">
      <c r="B11" s="41"/>
      <c r="D11" s="123" t="s">
        <v>18</v>
      </c>
      <c r="F11" s="15" t="s">
        <v>1</v>
      </c>
      <c r="I11" s="127" t="s">
        <v>19</v>
      </c>
      <c r="J11" s="15" t="s">
        <v>1</v>
      </c>
      <c r="L11" s="41"/>
    </row>
    <row r="12" s="1" customFormat="1" ht="12" customHeight="1">
      <c r="B12" s="41"/>
      <c r="D12" s="123" t="s">
        <v>20</v>
      </c>
      <c r="F12" s="15" t="s">
        <v>21</v>
      </c>
      <c r="I12" s="127" t="s">
        <v>22</v>
      </c>
      <c r="J12" s="128" t="str">
        <f>'Rekapitulace stavby'!AN8</f>
        <v>23. 3. 2021</v>
      </c>
      <c r="L12" s="41"/>
    </row>
    <row r="13" s="1" customFormat="1" ht="10.8" customHeight="1">
      <c r="B13" s="41"/>
      <c r="I13" s="125"/>
      <c r="L13" s="41"/>
    </row>
    <row r="14" s="1" customFormat="1" ht="12" customHeight="1">
      <c r="B14" s="41"/>
      <c r="D14" s="123" t="s">
        <v>24</v>
      </c>
      <c r="I14" s="127" t="s">
        <v>25</v>
      </c>
      <c r="J14" s="15" t="str">
        <f>IF('Rekapitulace stavby'!AN10="","",'Rekapitulace stavby'!AN10)</f>
        <v/>
      </c>
      <c r="L14" s="41"/>
    </row>
    <row r="15" s="1" customFormat="1" ht="18" customHeight="1">
      <c r="B15" s="41"/>
      <c r="E15" s="15" t="str">
        <f>IF('Rekapitulace stavby'!E11="","",'Rekapitulace stavby'!E11)</f>
        <v xml:space="preserve"> </v>
      </c>
      <c r="I15" s="127" t="s">
        <v>26</v>
      </c>
      <c r="J15" s="15" t="str">
        <f>IF('Rekapitulace stavby'!AN11="","",'Rekapitulace stavby'!AN11)</f>
        <v/>
      </c>
      <c r="L15" s="41"/>
    </row>
    <row r="16" s="1" customFormat="1" ht="6.96" customHeight="1">
      <c r="B16" s="41"/>
      <c r="I16" s="125"/>
      <c r="L16" s="41"/>
    </row>
    <row r="17" s="1" customFormat="1" ht="12" customHeight="1">
      <c r="B17" s="41"/>
      <c r="D17" s="123" t="s">
        <v>27</v>
      </c>
      <c r="I17" s="127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27" t="s">
        <v>26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25"/>
      <c r="L19" s="41"/>
    </row>
    <row r="20" s="1" customFormat="1" ht="12" customHeight="1">
      <c r="B20" s="41"/>
      <c r="D20" s="123" t="s">
        <v>29</v>
      </c>
      <c r="I20" s="127" t="s">
        <v>25</v>
      </c>
      <c r="J20" s="15" t="str">
        <f>IF('Rekapitulace stavby'!AN16="","",'Rekapitulace stavby'!AN16)</f>
        <v/>
      </c>
      <c r="L20" s="41"/>
    </row>
    <row r="21" s="1" customFormat="1" ht="18" customHeight="1">
      <c r="B21" s="41"/>
      <c r="E21" s="15" t="str">
        <f>IF('Rekapitulace stavby'!E17="","",'Rekapitulace stavby'!E17)</f>
        <v xml:space="preserve"> </v>
      </c>
      <c r="I21" s="127" t="s">
        <v>26</v>
      </c>
      <c r="J21" s="15" t="str">
        <f>IF('Rekapitulace stavby'!AN17="","",'Rekapitulace stavby'!AN17)</f>
        <v/>
      </c>
      <c r="L21" s="41"/>
    </row>
    <row r="22" s="1" customFormat="1" ht="6.96" customHeight="1">
      <c r="B22" s="41"/>
      <c r="I22" s="125"/>
      <c r="L22" s="41"/>
    </row>
    <row r="23" s="1" customFormat="1" ht="12" customHeight="1">
      <c r="B23" s="41"/>
      <c r="D23" s="123" t="s">
        <v>31</v>
      </c>
      <c r="I23" s="127" t="s">
        <v>25</v>
      </c>
      <c r="J23" s="15" t="s">
        <v>1</v>
      </c>
      <c r="L23" s="41"/>
    </row>
    <row r="24" s="1" customFormat="1" ht="18" customHeight="1">
      <c r="B24" s="41"/>
      <c r="E24" s="15" t="s">
        <v>32</v>
      </c>
      <c r="I24" s="127" t="s">
        <v>26</v>
      </c>
      <c r="J24" s="15" t="s">
        <v>1</v>
      </c>
      <c r="L24" s="41"/>
    </row>
    <row r="25" s="1" customFormat="1" ht="6.96" customHeight="1">
      <c r="B25" s="41"/>
      <c r="I25" s="125"/>
      <c r="L25" s="41"/>
    </row>
    <row r="26" s="1" customFormat="1" ht="12" customHeight="1">
      <c r="B26" s="41"/>
      <c r="D26" s="123" t="s">
        <v>33</v>
      </c>
      <c r="I26" s="125"/>
      <c r="L26" s="41"/>
    </row>
    <row r="27" s="6" customFormat="1" ht="16.5" customHeight="1">
      <c r="B27" s="129"/>
      <c r="E27" s="130" t="s">
        <v>1</v>
      </c>
      <c r="F27" s="130"/>
      <c r="G27" s="130"/>
      <c r="H27" s="130"/>
      <c r="I27" s="131"/>
      <c r="L27" s="129"/>
    </row>
    <row r="28" s="1" customFormat="1" ht="6.96" customHeight="1">
      <c r="B28" s="41"/>
      <c r="I28" s="125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2"/>
      <c r="J29" s="69"/>
      <c r="K29" s="69"/>
      <c r="L29" s="41"/>
    </row>
    <row r="30" s="1" customFormat="1" ht="25.44" customHeight="1">
      <c r="B30" s="41"/>
      <c r="D30" s="133" t="s">
        <v>34</v>
      </c>
      <c r="I30" s="125"/>
      <c r="J30" s="134">
        <f>ROUND(J112,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32"/>
      <c r="J31" s="69"/>
      <c r="K31" s="69"/>
      <c r="L31" s="41"/>
    </row>
    <row r="32" s="1" customFormat="1" ht="14.4" customHeight="1">
      <c r="B32" s="41"/>
      <c r="F32" s="135" t="s">
        <v>36</v>
      </c>
      <c r="I32" s="136" t="s">
        <v>35</v>
      </c>
      <c r="J32" s="135" t="s">
        <v>37</v>
      </c>
      <c r="L32" s="41"/>
    </row>
    <row r="33" s="1" customFormat="1" ht="14.4" customHeight="1">
      <c r="B33" s="41"/>
      <c r="D33" s="123" t="s">
        <v>38</v>
      </c>
      <c r="E33" s="123" t="s">
        <v>39</v>
      </c>
      <c r="F33" s="137">
        <f>ROUND((SUM(BE112:BE480)),  2)</f>
        <v>0</v>
      </c>
      <c r="I33" s="138">
        <v>0.20999999999999999</v>
      </c>
      <c r="J33" s="137">
        <f>ROUND(((SUM(BE112:BE480))*I33),  2)</f>
        <v>0</v>
      </c>
      <c r="L33" s="41"/>
    </row>
    <row r="34" s="1" customFormat="1" ht="14.4" customHeight="1">
      <c r="B34" s="41"/>
      <c r="E34" s="123" t="s">
        <v>40</v>
      </c>
      <c r="F34" s="137">
        <f>ROUND((SUM(BF112:BF480)),  2)</f>
        <v>0</v>
      </c>
      <c r="I34" s="138">
        <v>0.14999999999999999</v>
      </c>
      <c r="J34" s="137">
        <f>ROUND(((SUM(BF112:BF480))*I34),  2)</f>
        <v>0</v>
      </c>
      <c r="L34" s="41"/>
    </row>
    <row r="35" hidden="1" s="1" customFormat="1" ht="14.4" customHeight="1">
      <c r="B35" s="41"/>
      <c r="E35" s="123" t="s">
        <v>41</v>
      </c>
      <c r="F35" s="137">
        <f>ROUND((SUM(BG112:BG480)),  2)</f>
        <v>0</v>
      </c>
      <c r="I35" s="138">
        <v>0.20999999999999999</v>
      </c>
      <c r="J35" s="137">
        <f>0</f>
        <v>0</v>
      </c>
      <c r="L35" s="41"/>
    </row>
    <row r="36" hidden="1" s="1" customFormat="1" ht="14.4" customHeight="1">
      <c r="B36" s="41"/>
      <c r="E36" s="123" t="s">
        <v>42</v>
      </c>
      <c r="F36" s="137">
        <f>ROUND((SUM(BH112:BH480)),  2)</f>
        <v>0</v>
      </c>
      <c r="I36" s="138">
        <v>0.14999999999999999</v>
      </c>
      <c r="J36" s="137">
        <f>0</f>
        <v>0</v>
      </c>
      <c r="L36" s="41"/>
    </row>
    <row r="37" hidden="1" s="1" customFormat="1" ht="14.4" customHeight="1">
      <c r="B37" s="41"/>
      <c r="E37" s="123" t="s">
        <v>43</v>
      </c>
      <c r="F37" s="137">
        <f>ROUND((SUM(BI112:BI480)),  2)</f>
        <v>0</v>
      </c>
      <c r="I37" s="138">
        <v>0</v>
      </c>
      <c r="J37" s="137">
        <f>0</f>
        <v>0</v>
      </c>
      <c r="L37" s="41"/>
    </row>
    <row r="38" s="1" customFormat="1" ht="6.96" customHeight="1">
      <c r="B38" s="41"/>
      <c r="I38" s="125"/>
      <c r="L38" s="41"/>
    </row>
    <row r="39" s="1" customFormat="1" ht="25.44" customHeight="1">
      <c r="B39" s="41"/>
      <c r="C39" s="139"/>
      <c r="D39" s="140" t="s">
        <v>44</v>
      </c>
      <c r="E39" s="141"/>
      <c r="F39" s="141"/>
      <c r="G39" s="142" t="s">
        <v>45</v>
      </c>
      <c r="H39" s="143" t="s">
        <v>46</v>
      </c>
      <c r="I39" s="144"/>
      <c r="J39" s="145">
        <f>SUM(J30:J37)</f>
        <v>0</v>
      </c>
      <c r="K39" s="146"/>
      <c r="L39" s="41"/>
    </row>
    <row r="40" s="1" customFormat="1" ht="14.4" customHeight="1">
      <c r="B40" s="147"/>
      <c r="C40" s="148"/>
      <c r="D40" s="148"/>
      <c r="E40" s="148"/>
      <c r="F40" s="148"/>
      <c r="G40" s="148"/>
      <c r="H40" s="148"/>
      <c r="I40" s="149"/>
      <c r="J40" s="148"/>
      <c r="K40" s="148"/>
      <c r="L40" s="41"/>
    </row>
    <row r="44" s="1" customFormat="1" ht="6.96" customHeight="1">
      <c r="B44" s="150"/>
      <c r="C44" s="151"/>
      <c r="D44" s="151"/>
      <c r="E44" s="151"/>
      <c r="F44" s="151"/>
      <c r="G44" s="151"/>
      <c r="H44" s="151"/>
      <c r="I44" s="152"/>
      <c r="J44" s="151"/>
      <c r="K44" s="151"/>
      <c r="L44" s="41"/>
    </row>
    <row r="45" s="1" customFormat="1" ht="24.96" customHeight="1">
      <c r="B45" s="36"/>
      <c r="C45" s="21" t="s">
        <v>81</v>
      </c>
      <c r="D45" s="37"/>
      <c r="E45" s="37"/>
      <c r="F45" s="37"/>
      <c r="G45" s="37"/>
      <c r="H45" s="37"/>
      <c r="I45" s="125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25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25"/>
      <c r="J47" s="37"/>
      <c r="K47" s="37"/>
      <c r="L47" s="41"/>
    </row>
    <row r="48" s="1" customFormat="1" ht="16.5" customHeight="1">
      <c r="B48" s="36"/>
      <c r="C48" s="37"/>
      <c r="D48" s="37"/>
      <c r="E48" s="153" t="str">
        <f>E7</f>
        <v>Opravy sociálních zařízení buněk typu A + B</v>
      </c>
      <c r="F48" s="30"/>
      <c r="G48" s="30"/>
      <c r="H48" s="30"/>
      <c r="I48" s="125"/>
      <c r="J48" s="37"/>
      <c r="K48" s="37"/>
      <c r="L48" s="41"/>
    </row>
    <row r="49" s="1" customFormat="1" ht="12" customHeight="1">
      <c r="B49" s="36"/>
      <c r="C49" s="30" t="s">
        <v>80</v>
      </c>
      <c r="D49" s="37"/>
      <c r="E49" s="37"/>
      <c r="F49" s="37"/>
      <c r="G49" s="37"/>
      <c r="H49" s="37"/>
      <c r="I49" s="125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Oprava sociálního zařízení - buňka typu A</v>
      </c>
      <c r="F50" s="37"/>
      <c r="G50" s="37"/>
      <c r="H50" s="37"/>
      <c r="I50" s="125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25"/>
      <c r="J51" s="37"/>
      <c r="K51" s="37"/>
      <c r="L51" s="41"/>
    </row>
    <row r="52" s="1" customFormat="1" ht="12" customHeight="1">
      <c r="B52" s="36"/>
      <c r="C52" s="30" t="s">
        <v>20</v>
      </c>
      <c r="D52" s="37"/>
      <c r="E52" s="37"/>
      <c r="F52" s="25" t="str">
        <f>F12</f>
        <v xml:space="preserve"> </v>
      </c>
      <c r="G52" s="37"/>
      <c r="H52" s="37"/>
      <c r="I52" s="127" t="s">
        <v>22</v>
      </c>
      <c r="J52" s="65" t="str">
        <f>IF(J12="","",J12)</f>
        <v>23. 3. 2021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25"/>
      <c r="J53" s="37"/>
      <c r="K53" s="37"/>
      <c r="L53" s="41"/>
    </row>
    <row r="54" s="1" customFormat="1" ht="13.65" customHeight="1">
      <c r="B54" s="36"/>
      <c r="C54" s="30" t="s">
        <v>24</v>
      </c>
      <c r="D54" s="37"/>
      <c r="E54" s="37"/>
      <c r="F54" s="25" t="str">
        <f>E15</f>
        <v xml:space="preserve"> </v>
      </c>
      <c r="G54" s="37"/>
      <c r="H54" s="37"/>
      <c r="I54" s="127" t="s">
        <v>29</v>
      </c>
      <c r="J54" s="34" t="str">
        <f>E21</f>
        <v xml:space="preserve"> </v>
      </c>
      <c r="K54" s="37"/>
      <c r="L54" s="41"/>
    </row>
    <row r="55" s="1" customFormat="1" ht="13.65" customHeight="1">
      <c r="B55" s="36"/>
      <c r="C55" s="30" t="s">
        <v>27</v>
      </c>
      <c r="D55" s="37"/>
      <c r="E55" s="37"/>
      <c r="F55" s="25" t="str">
        <f>IF(E18="","",E18)</f>
        <v>Vyplň údaj</v>
      </c>
      <c r="G55" s="37"/>
      <c r="H55" s="37"/>
      <c r="I55" s="127" t="s">
        <v>31</v>
      </c>
      <c r="J55" s="34" t="str">
        <f>E24</f>
        <v>Běle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25"/>
      <c r="J56" s="37"/>
      <c r="K56" s="37"/>
      <c r="L56" s="41"/>
    </row>
    <row r="57" s="1" customFormat="1" ht="29.28" customHeight="1">
      <c r="B57" s="36"/>
      <c r="C57" s="154" t="s">
        <v>82</v>
      </c>
      <c r="D57" s="155"/>
      <c r="E57" s="155"/>
      <c r="F57" s="155"/>
      <c r="G57" s="155"/>
      <c r="H57" s="155"/>
      <c r="I57" s="156"/>
      <c r="J57" s="157" t="s">
        <v>83</v>
      </c>
      <c r="K57" s="155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25"/>
      <c r="J58" s="37"/>
      <c r="K58" s="37"/>
      <c r="L58" s="41"/>
    </row>
    <row r="59" s="1" customFormat="1" ht="22.8" customHeight="1">
      <c r="B59" s="36"/>
      <c r="C59" s="158" t="s">
        <v>84</v>
      </c>
      <c r="D59" s="37"/>
      <c r="E59" s="37"/>
      <c r="F59" s="37"/>
      <c r="G59" s="37"/>
      <c r="H59" s="37"/>
      <c r="I59" s="125"/>
      <c r="J59" s="96">
        <f>J112</f>
        <v>0</v>
      </c>
      <c r="K59" s="37"/>
      <c r="L59" s="41"/>
      <c r="AU59" s="15" t="s">
        <v>85</v>
      </c>
    </row>
    <row r="60" s="7" customFormat="1" ht="24.96" customHeight="1">
      <c r="B60" s="159"/>
      <c r="C60" s="160"/>
      <c r="D60" s="161" t="s">
        <v>86</v>
      </c>
      <c r="E60" s="162"/>
      <c r="F60" s="162"/>
      <c r="G60" s="162"/>
      <c r="H60" s="162"/>
      <c r="I60" s="163"/>
      <c r="J60" s="164">
        <f>J113</f>
        <v>0</v>
      </c>
      <c r="K60" s="160"/>
      <c r="L60" s="165"/>
    </row>
    <row r="61" s="8" customFormat="1" ht="19.92" customHeight="1">
      <c r="B61" s="166"/>
      <c r="C61" s="167"/>
      <c r="D61" s="168" t="s">
        <v>87</v>
      </c>
      <c r="E61" s="169"/>
      <c r="F61" s="169"/>
      <c r="G61" s="169"/>
      <c r="H61" s="169"/>
      <c r="I61" s="170"/>
      <c r="J61" s="171">
        <f>J114</f>
        <v>0</v>
      </c>
      <c r="K61" s="167"/>
      <c r="L61" s="172"/>
    </row>
    <row r="62" s="8" customFormat="1" ht="19.92" customHeight="1">
      <c r="B62" s="166"/>
      <c r="C62" s="167"/>
      <c r="D62" s="168" t="s">
        <v>88</v>
      </c>
      <c r="E62" s="169"/>
      <c r="F62" s="169"/>
      <c r="G62" s="169"/>
      <c r="H62" s="169"/>
      <c r="I62" s="170"/>
      <c r="J62" s="171">
        <f>J128</f>
        <v>0</v>
      </c>
      <c r="K62" s="167"/>
      <c r="L62" s="172"/>
    </row>
    <row r="63" s="8" customFormat="1" ht="19.92" customHeight="1">
      <c r="B63" s="166"/>
      <c r="C63" s="167"/>
      <c r="D63" s="168" t="s">
        <v>89</v>
      </c>
      <c r="E63" s="169"/>
      <c r="F63" s="169"/>
      <c r="G63" s="169"/>
      <c r="H63" s="169"/>
      <c r="I63" s="170"/>
      <c r="J63" s="171">
        <f>J185</f>
        <v>0</v>
      </c>
      <c r="K63" s="167"/>
      <c r="L63" s="172"/>
    </row>
    <row r="64" s="8" customFormat="1" ht="19.92" customHeight="1">
      <c r="B64" s="166"/>
      <c r="C64" s="167"/>
      <c r="D64" s="168" t="s">
        <v>90</v>
      </c>
      <c r="E64" s="169"/>
      <c r="F64" s="169"/>
      <c r="G64" s="169"/>
      <c r="H64" s="169"/>
      <c r="I64" s="170"/>
      <c r="J64" s="171">
        <f>J190</f>
        <v>0</v>
      </c>
      <c r="K64" s="167"/>
      <c r="L64" s="172"/>
    </row>
    <row r="65" s="8" customFormat="1" ht="19.92" customHeight="1">
      <c r="B65" s="166"/>
      <c r="C65" s="167"/>
      <c r="D65" s="168" t="s">
        <v>91</v>
      </c>
      <c r="E65" s="169"/>
      <c r="F65" s="169"/>
      <c r="G65" s="169"/>
      <c r="H65" s="169"/>
      <c r="I65" s="170"/>
      <c r="J65" s="171">
        <f>J193</f>
        <v>0</v>
      </c>
      <c r="K65" s="167"/>
      <c r="L65" s="172"/>
    </row>
    <row r="66" s="8" customFormat="1" ht="19.92" customHeight="1">
      <c r="B66" s="166"/>
      <c r="C66" s="167"/>
      <c r="D66" s="168" t="s">
        <v>92</v>
      </c>
      <c r="E66" s="169"/>
      <c r="F66" s="169"/>
      <c r="G66" s="169"/>
      <c r="H66" s="169"/>
      <c r="I66" s="170"/>
      <c r="J66" s="171">
        <f>J197</f>
        <v>0</v>
      </c>
      <c r="K66" s="167"/>
      <c r="L66" s="172"/>
    </row>
    <row r="67" s="8" customFormat="1" ht="19.92" customHeight="1">
      <c r="B67" s="166"/>
      <c r="C67" s="167"/>
      <c r="D67" s="168" t="s">
        <v>93</v>
      </c>
      <c r="E67" s="169"/>
      <c r="F67" s="169"/>
      <c r="G67" s="169"/>
      <c r="H67" s="169"/>
      <c r="I67" s="170"/>
      <c r="J67" s="171">
        <f>J202</f>
        <v>0</v>
      </c>
      <c r="K67" s="167"/>
      <c r="L67" s="172"/>
    </row>
    <row r="68" s="8" customFormat="1" ht="19.92" customHeight="1">
      <c r="B68" s="166"/>
      <c r="C68" s="167"/>
      <c r="D68" s="168" t="s">
        <v>94</v>
      </c>
      <c r="E68" s="169"/>
      <c r="F68" s="169"/>
      <c r="G68" s="169"/>
      <c r="H68" s="169"/>
      <c r="I68" s="170"/>
      <c r="J68" s="171">
        <f>J220</f>
        <v>0</v>
      </c>
      <c r="K68" s="167"/>
      <c r="L68" s="172"/>
    </row>
    <row r="69" s="8" customFormat="1" ht="19.92" customHeight="1">
      <c r="B69" s="166"/>
      <c r="C69" s="167"/>
      <c r="D69" s="168" t="s">
        <v>95</v>
      </c>
      <c r="E69" s="169"/>
      <c r="F69" s="169"/>
      <c r="G69" s="169"/>
      <c r="H69" s="169"/>
      <c r="I69" s="170"/>
      <c r="J69" s="171">
        <f>J226</f>
        <v>0</v>
      </c>
      <c r="K69" s="167"/>
      <c r="L69" s="172"/>
    </row>
    <row r="70" s="7" customFormat="1" ht="24.96" customHeight="1">
      <c r="B70" s="159"/>
      <c r="C70" s="160"/>
      <c r="D70" s="161" t="s">
        <v>96</v>
      </c>
      <c r="E70" s="162"/>
      <c r="F70" s="162"/>
      <c r="G70" s="162"/>
      <c r="H70" s="162"/>
      <c r="I70" s="163"/>
      <c r="J70" s="164">
        <f>J228</f>
        <v>0</v>
      </c>
      <c r="K70" s="160"/>
      <c r="L70" s="165"/>
    </row>
    <row r="71" s="8" customFormat="1" ht="19.92" customHeight="1">
      <c r="B71" s="166"/>
      <c r="C71" s="167"/>
      <c r="D71" s="168" t="s">
        <v>97</v>
      </c>
      <c r="E71" s="169"/>
      <c r="F71" s="169"/>
      <c r="G71" s="169"/>
      <c r="H71" s="169"/>
      <c r="I71" s="170"/>
      <c r="J71" s="171">
        <f>J229</f>
        <v>0</v>
      </c>
      <c r="K71" s="167"/>
      <c r="L71" s="172"/>
    </row>
    <row r="72" s="8" customFormat="1" ht="14.88" customHeight="1">
      <c r="B72" s="166"/>
      <c r="C72" s="167"/>
      <c r="D72" s="168" t="s">
        <v>98</v>
      </c>
      <c r="E72" s="169"/>
      <c r="F72" s="169"/>
      <c r="G72" s="169"/>
      <c r="H72" s="169"/>
      <c r="I72" s="170"/>
      <c r="J72" s="171">
        <f>J230</f>
        <v>0</v>
      </c>
      <c r="K72" s="167"/>
      <c r="L72" s="172"/>
    </row>
    <row r="73" s="8" customFormat="1" ht="14.88" customHeight="1">
      <c r="B73" s="166"/>
      <c r="C73" s="167"/>
      <c r="D73" s="168" t="s">
        <v>99</v>
      </c>
      <c r="E73" s="169"/>
      <c r="F73" s="169"/>
      <c r="G73" s="169"/>
      <c r="H73" s="169"/>
      <c r="I73" s="170"/>
      <c r="J73" s="171">
        <f>J233</f>
        <v>0</v>
      </c>
      <c r="K73" s="167"/>
      <c r="L73" s="172"/>
    </row>
    <row r="74" s="8" customFormat="1" ht="14.88" customHeight="1">
      <c r="B74" s="166"/>
      <c r="C74" s="167"/>
      <c r="D74" s="168" t="s">
        <v>100</v>
      </c>
      <c r="E74" s="169"/>
      <c r="F74" s="169"/>
      <c r="G74" s="169"/>
      <c r="H74" s="169"/>
      <c r="I74" s="170"/>
      <c r="J74" s="171">
        <f>J235</f>
        <v>0</v>
      </c>
      <c r="K74" s="167"/>
      <c r="L74" s="172"/>
    </row>
    <row r="75" s="8" customFormat="1" ht="14.88" customHeight="1">
      <c r="B75" s="166"/>
      <c r="C75" s="167"/>
      <c r="D75" s="168" t="s">
        <v>101</v>
      </c>
      <c r="E75" s="169"/>
      <c r="F75" s="169"/>
      <c r="G75" s="169"/>
      <c r="H75" s="169"/>
      <c r="I75" s="170"/>
      <c r="J75" s="171">
        <f>J241</f>
        <v>0</v>
      </c>
      <c r="K75" s="167"/>
      <c r="L75" s="172"/>
    </row>
    <row r="76" s="8" customFormat="1" ht="14.88" customHeight="1">
      <c r="B76" s="166"/>
      <c r="C76" s="167"/>
      <c r="D76" s="168" t="s">
        <v>102</v>
      </c>
      <c r="E76" s="169"/>
      <c r="F76" s="169"/>
      <c r="G76" s="169"/>
      <c r="H76" s="169"/>
      <c r="I76" s="170"/>
      <c r="J76" s="171">
        <f>J271</f>
        <v>0</v>
      </c>
      <c r="K76" s="167"/>
      <c r="L76" s="172"/>
    </row>
    <row r="77" s="8" customFormat="1" ht="19.92" customHeight="1">
      <c r="B77" s="166"/>
      <c r="C77" s="167"/>
      <c r="D77" s="168" t="s">
        <v>103</v>
      </c>
      <c r="E77" s="169"/>
      <c r="F77" s="169"/>
      <c r="G77" s="169"/>
      <c r="H77" s="169"/>
      <c r="I77" s="170"/>
      <c r="J77" s="171">
        <f>J274</f>
        <v>0</v>
      </c>
      <c r="K77" s="167"/>
      <c r="L77" s="172"/>
    </row>
    <row r="78" s="8" customFormat="1" ht="19.92" customHeight="1">
      <c r="B78" s="166"/>
      <c r="C78" s="167"/>
      <c r="D78" s="168" t="s">
        <v>104</v>
      </c>
      <c r="E78" s="169"/>
      <c r="F78" s="169"/>
      <c r="G78" s="169"/>
      <c r="H78" s="169"/>
      <c r="I78" s="170"/>
      <c r="J78" s="171">
        <f>J284</f>
        <v>0</v>
      </c>
      <c r="K78" s="167"/>
      <c r="L78" s="172"/>
    </row>
    <row r="79" s="8" customFormat="1" ht="19.92" customHeight="1">
      <c r="B79" s="166"/>
      <c r="C79" s="167"/>
      <c r="D79" s="168" t="s">
        <v>105</v>
      </c>
      <c r="E79" s="169"/>
      <c r="F79" s="169"/>
      <c r="G79" s="169"/>
      <c r="H79" s="169"/>
      <c r="I79" s="170"/>
      <c r="J79" s="171">
        <f>J292</f>
        <v>0</v>
      </c>
      <c r="K79" s="167"/>
      <c r="L79" s="172"/>
    </row>
    <row r="80" s="8" customFormat="1" ht="19.92" customHeight="1">
      <c r="B80" s="166"/>
      <c r="C80" s="167"/>
      <c r="D80" s="168" t="s">
        <v>106</v>
      </c>
      <c r="E80" s="169"/>
      <c r="F80" s="169"/>
      <c r="G80" s="169"/>
      <c r="H80" s="169"/>
      <c r="I80" s="170"/>
      <c r="J80" s="171">
        <f>J301</f>
        <v>0</v>
      </c>
      <c r="K80" s="167"/>
      <c r="L80" s="172"/>
    </row>
    <row r="81" s="8" customFormat="1" ht="19.92" customHeight="1">
      <c r="B81" s="166"/>
      <c r="C81" s="167"/>
      <c r="D81" s="168" t="s">
        <v>107</v>
      </c>
      <c r="E81" s="169"/>
      <c r="F81" s="169"/>
      <c r="G81" s="169"/>
      <c r="H81" s="169"/>
      <c r="I81" s="170"/>
      <c r="J81" s="171">
        <f>J317</f>
        <v>0</v>
      </c>
      <c r="K81" s="167"/>
      <c r="L81" s="172"/>
    </row>
    <row r="82" s="8" customFormat="1" ht="19.92" customHeight="1">
      <c r="B82" s="166"/>
      <c r="C82" s="167"/>
      <c r="D82" s="168" t="s">
        <v>108</v>
      </c>
      <c r="E82" s="169"/>
      <c r="F82" s="169"/>
      <c r="G82" s="169"/>
      <c r="H82" s="169"/>
      <c r="I82" s="170"/>
      <c r="J82" s="171">
        <f>J320</f>
        <v>0</v>
      </c>
      <c r="K82" s="167"/>
      <c r="L82" s="172"/>
    </row>
    <row r="83" s="8" customFormat="1" ht="19.92" customHeight="1">
      <c r="B83" s="166"/>
      <c r="C83" s="167"/>
      <c r="D83" s="168" t="s">
        <v>109</v>
      </c>
      <c r="E83" s="169"/>
      <c r="F83" s="169"/>
      <c r="G83" s="169"/>
      <c r="H83" s="169"/>
      <c r="I83" s="170"/>
      <c r="J83" s="171">
        <f>J323</f>
        <v>0</v>
      </c>
      <c r="K83" s="167"/>
      <c r="L83" s="172"/>
    </row>
    <row r="84" s="8" customFormat="1" ht="19.92" customHeight="1">
      <c r="B84" s="166"/>
      <c r="C84" s="167"/>
      <c r="D84" s="168" t="s">
        <v>110</v>
      </c>
      <c r="E84" s="169"/>
      <c r="F84" s="169"/>
      <c r="G84" s="169"/>
      <c r="H84" s="169"/>
      <c r="I84" s="170"/>
      <c r="J84" s="171">
        <f>J333</f>
        <v>0</v>
      </c>
      <c r="K84" s="167"/>
      <c r="L84" s="172"/>
    </row>
    <row r="85" s="8" customFormat="1" ht="19.92" customHeight="1">
      <c r="B85" s="166"/>
      <c r="C85" s="167"/>
      <c r="D85" s="168" t="s">
        <v>111</v>
      </c>
      <c r="E85" s="169"/>
      <c r="F85" s="169"/>
      <c r="G85" s="169"/>
      <c r="H85" s="169"/>
      <c r="I85" s="170"/>
      <c r="J85" s="171">
        <f>J345</f>
        <v>0</v>
      </c>
      <c r="K85" s="167"/>
      <c r="L85" s="172"/>
    </row>
    <row r="86" s="8" customFormat="1" ht="19.92" customHeight="1">
      <c r="B86" s="166"/>
      <c r="C86" s="167"/>
      <c r="D86" s="168" t="s">
        <v>112</v>
      </c>
      <c r="E86" s="169"/>
      <c r="F86" s="169"/>
      <c r="G86" s="169"/>
      <c r="H86" s="169"/>
      <c r="I86" s="170"/>
      <c r="J86" s="171">
        <f>J359</f>
        <v>0</v>
      </c>
      <c r="K86" s="167"/>
      <c r="L86" s="172"/>
    </row>
    <row r="87" s="8" customFormat="1" ht="19.92" customHeight="1">
      <c r="B87" s="166"/>
      <c r="C87" s="167"/>
      <c r="D87" s="168" t="s">
        <v>113</v>
      </c>
      <c r="E87" s="169"/>
      <c r="F87" s="169"/>
      <c r="G87" s="169"/>
      <c r="H87" s="169"/>
      <c r="I87" s="170"/>
      <c r="J87" s="171">
        <f>J396</f>
        <v>0</v>
      </c>
      <c r="K87" s="167"/>
      <c r="L87" s="172"/>
    </row>
    <row r="88" s="8" customFormat="1" ht="19.92" customHeight="1">
      <c r="B88" s="166"/>
      <c r="C88" s="167"/>
      <c r="D88" s="168" t="s">
        <v>114</v>
      </c>
      <c r="E88" s="169"/>
      <c r="F88" s="169"/>
      <c r="G88" s="169"/>
      <c r="H88" s="169"/>
      <c r="I88" s="170"/>
      <c r="J88" s="171">
        <f>J416</f>
        <v>0</v>
      </c>
      <c r="K88" s="167"/>
      <c r="L88" s="172"/>
    </row>
    <row r="89" s="8" customFormat="1" ht="19.92" customHeight="1">
      <c r="B89" s="166"/>
      <c r="C89" s="167"/>
      <c r="D89" s="168" t="s">
        <v>115</v>
      </c>
      <c r="E89" s="169"/>
      <c r="F89" s="169"/>
      <c r="G89" s="169"/>
      <c r="H89" s="169"/>
      <c r="I89" s="170"/>
      <c r="J89" s="171">
        <f>J424</f>
        <v>0</v>
      </c>
      <c r="K89" s="167"/>
      <c r="L89" s="172"/>
    </row>
    <row r="90" s="8" customFormat="1" ht="19.92" customHeight="1">
      <c r="B90" s="166"/>
      <c r="C90" s="167"/>
      <c r="D90" s="168" t="s">
        <v>116</v>
      </c>
      <c r="E90" s="169"/>
      <c r="F90" s="169"/>
      <c r="G90" s="169"/>
      <c r="H90" s="169"/>
      <c r="I90" s="170"/>
      <c r="J90" s="171">
        <f>J475</f>
        <v>0</v>
      </c>
      <c r="K90" s="167"/>
      <c r="L90" s="172"/>
    </row>
    <row r="91" s="7" customFormat="1" ht="24.96" customHeight="1">
      <c r="B91" s="159"/>
      <c r="C91" s="160"/>
      <c r="D91" s="161" t="s">
        <v>117</v>
      </c>
      <c r="E91" s="162"/>
      <c r="F91" s="162"/>
      <c r="G91" s="162"/>
      <c r="H91" s="162"/>
      <c r="I91" s="163"/>
      <c r="J91" s="164">
        <f>J478</f>
        <v>0</v>
      </c>
      <c r="K91" s="160"/>
      <c r="L91" s="165"/>
    </row>
    <row r="92" s="8" customFormat="1" ht="19.92" customHeight="1">
      <c r="B92" s="166"/>
      <c r="C92" s="167"/>
      <c r="D92" s="168" t="s">
        <v>118</v>
      </c>
      <c r="E92" s="169"/>
      <c r="F92" s="169"/>
      <c r="G92" s="169"/>
      <c r="H92" s="169"/>
      <c r="I92" s="170"/>
      <c r="J92" s="171">
        <f>J479</f>
        <v>0</v>
      </c>
      <c r="K92" s="167"/>
      <c r="L92" s="172"/>
    </row>
    <row r="93" s="1" customFormat="1" ht="21.84" customHeight="1">
      <c r="B93" s="36"/>
      <c r="C93" s="37"/>
      <c r="D93" s="37"/>
      <c r="E93" s="37"/>
      <c r="F93" s="37"/>
      <c r="G93" s="37"/>
      <c r="H93" s="37"/>
      <c r="I93" s="125"/>
      <c r="J93" s="37"/>
      <c r="K93" s="37"/>
      <c r="L93" s="41"/>
    </row>
    <row r="94" s="1" customFormat="1" ht="6.96" customHeight="1">
      <c r="B94" s="55"/>
      <c r="C94" s="56"/>
      <c r="D94" s="56"/>
      <c r="E94" s="56"/>
      <c r="F94" s="56"/>
      <c r="G94" s="56"/>
      <c r="H94" s="56"/>
      <c r="I94" s="149"/>
      <c r="J94" s="56"/>
      <c r="K94" s="56"/>
      <c r="L94" s="41"/>
    </row>
    <row r="98" s="1" customFormat="1" ht="6.96" customHeight="1">
      <c r="B98" s="57"/>
      <c r="C98" s="58"/>
      <c r="D98" s="58"/>
      <c r="E98" s="58"/>
      <c r="F98" s="58"/>
      <c r="G98" s="58"/>
      <c r="H98" s="58"/>
      <c r="I98" s="152"/>
      <c r="J98" s="58"/>
      <c r="K98" s="58"/>
      <c r="L98" s="41"/>
    </row>
    <row r="99" s="1" customFormat="1" ht="24.96" customHeight="1">
      <c r="B99" s="36"/>
      <c r="C99" s="21" t="s">
        <v>119</v>
      </c>
      <c r="D99" s="37"/>
      <c r="E99" s="37"/>
      <c r="F99" s="37"/>
      <c r="G99" s="37"/>
      <c r="H99" s="37"/>
      <c r="I99" s="125"/>
      <c r="J99" s="37"/>
      <c r="K99" s="37"/>
      <c r="L99" s="41"/>
    </row>
    <row r="100" s="1" customFormat="1" ht="6.96" customHeight="1">
      <c r="B100" s="36"/>
      <c r="C100" s="37"/>
      <c r="D100" s="37"/>
      <c r="E100" s="37"/>
      <c r="F100" s="37"/>
      <c r="G100" s="37"/>
      <c r="H100" s="37"/>
      <c r="I100" s="125"/>
      <c r="J100" s="37"/>
      <c r="K100" s="37"/>
      <c r="L100" s="41"/>
    </row>
    <row r="101" s="1" customFormat="1" ht="12" customHeight="1">
      <c r="B101" s="36"/>
      <c r="C101" s="30" t="s">
        <v>16</v>
      </c>
      <c r="D101" s="37"/>
      <c r="E101" s="37"/>
      <c r="F101" s="37"/>
      <c r="G101" s="37"/>
      <c r="H101" s="37"/>
      <c r="I101" s="125"/>
      <c r="J101" s="37"/>
      <c r="K101" s="37"/>
      <c r="L101" s="41"/>
    </row>
    <row r="102" s="1" customFormat="1" ht="16.5" customHeight="1">
      <c r="B102" s="36"/>
      <c r="C102" s="37"/>
      <c r="D102" s="37"/>
      <c r="E102" s="153" t="str">
        <f>E7</f>
        <v>Opravy sociálních zařízení buněk typu A + B</v>
      </c>
      <c r="F102" s="30"/>
      <c r="G102" s="30"/>
      <c r="H102" s="30"/>
      <c r="I102" s="125"/>
      <c r="J102" s="37"/>
      <c r="K102" s="37"/>
      <c r="L102" s="41"/>
    </row>
    <row r="103" s="1" customFormat="1" ht="12" customHeight="1">
      <c r="B103" s="36"/>
      <c r="C103" s="30" t="s">
        <v>80</v>
      </c>
      <c r="D103" s="37"/>
      <c r="E103" s="37"/>
      <c r="F103" s="37"/>
      <c r="G103" s="37"/>
      <c r="H103" s="37"/>
      <c r="I103" s="125"/>
      <c r="J103" s="37"/>
      <c r="K103" s="37"/>
      <c r="L103" s="41"/>
    </row>
    <row r="104" s="1" customFormat="1" ht="16.5" customHeight="1">
      <c r="B104" s="36"/>
      <c r="C104" s="37"/>
      <c r="D104" s="37"/>
      <c r="E104" s="62" t="str">
        <f>E9</f>
        <v>Oprava sociálního zařízení - buňka typu A</v>
      </c>
      <c r="F104" s="37"/>
      <c r="G104" s="37"/>
      <c r="H104" s="37"/>
      <c r="I104" s="125"/>
      <c r="J104" s="37"/>
      <c r="K104" s="37"/>
      <c r="L104" s="41"/>
    </row>
    <row r="105" s="1" customFormat="1" ht="6.96" customHeight="1">
      <c r="B105" s="36"/>
      <c r="C105" s="37"/>
      <c r="D105" s="37"/>
      <c r="E105" s="37"/>
      <c r="F105" s="37"/>
      <c r="G105" s="37"/>
      <c r="H105" s="37"/>
      <c r="I105" s="125"/>
      <c r="J105" s="37"/>
      <c r="K105" s="37"/>
      <c r="L105" s="41"/>
    </row>
    <row r="106" s="1" customFormat="1" ht="12" customHeight="1">
      <c r="B106" s="36"/>
      <c r="C106" s="30" t="s">
        <v>20</v>
      </c>
      <c r="D106" s="37"/>
      <c r="E106" s="37"/>
      <c r="F106" s="25" t="str">
        <f>F12</f>
        <v xml:space="preserve"> </v>
      </c>
      <c r="G106" s="37"/>
      <c r="H106" s="37"/>
      <c r="I106" s="127" t="s">
        <v>22</v>
      </c>
      <c r="J106" s="65" t="str">
        <f>IF(J12="","",J12)</f>
        <v>23. 3. 2021</v>
      </c>
      <c r="K106" s="37"/>
      <c r="L106" s="41"/>
    </row>
    <row r="107" s="1" customFormat="1" ht="6.96" customHeight="1">
      <c r="B107" s="36"/>
      <c r="C107" s="37"/>
      <c r="D107" s="37"/>
      <c r="E107" s="37"/>
      <c r="F107" s="37"/>
      <c r="G107" s="37"/>
      <c r="H107" s="37"/>
      <c r="I107" s="125"/>
      <c r="J107" s="37"/>
      <c r="K107" s="37"/>
      <c r="L107" s="41"/>
    </row>
    <row r="108" s="1" customFormat="1" ht="13.65" customHeight="1">
      <c r="B108" s="36"/>
      <c r="C108" s="30" t="s">
        <v>24</v>
      </c>
      <c r="D108" s="37"/>
      <c r="E108" s="37"/>
      <c r="F108" s="25" t="str">
        <f>E15</f>
        <v xml:space="preserve"> </v>
      </c>
      <c r="G108" s="37"/>
      <c r="H108" s="37"/>
      <c r="I108" s="127" t="s">
        <v>29</v>
      </c>
      <c r="J108" s="34" t="str">
        <f>E21</f>
        <v xml:space="preserve"> </v>
      </c>
      <c r="K108" s="37"/>
      <c r="L108" s="41"/>
    </row>
    <row r="109" s="1" customFormat="1" ht="13.65" customHeight="1">
      <c r="B109" s="36"/>
      <c r="C109" s="30" t="s">
        <v>27</v>
      </c>
      <c r="D109" s="37"/>
      <c r="E109" s="37"/>
      <c r="F109" s="25" t="str">
        <f>IF(E18="","",E18)</f>
        <v>Vyplň údaj</v>
      </c>
      <c r="G109" s="37"/>
      <c r="H109" s="37"/>
      <c r="I109" s="127" t="s">
        <v>31</v>
      </c>
      <c r="J109" s="34" t="str">
        <f>E24</f>
        <v>Běle</v>
      </c>
      <c r="K109" s="37"/>
      <c r="L109" s="41"/>
    </row>
    <row r="110" s="1" customFormat="1" ht="10.32" customHeight="1">
      <c r="B110" s="36"/>
      <c r="C110" s="37"/>
      <c r="D110" s="37"/>
      <c r="E110" s="37"/>
      <c r="F110" s="37"/>
      <c r="G110" s="37"/>
      <c r="H110" s="37"/>
      <c r="I110" s="125"/>
      <c r="J110" s="37"/>
      <c r="K110" s="37"/>
      <c r="L110" s="41"/>
    </row>
    <row r="111" s="9" customFormat="1" ht="29.28" customHeight="1">
      <c r="B111" s="173"/>
      <c r="C111" s="174" t="s">
        <v>120</v>
      </c>
      <c r="D111" s="175" t="s">
        <v>53</v>
      </c>
      <c r="E111" s="175" t="s">
        <v>49</v>
      </c>
      <c r="F111" s="175" t="s">
        <v>50</v>
      </c>
      <c r="G111" s="175" t="s">
        <v>121</v>
      </c>
      <c r="H111" s="175" t="s">
        <v>122</v>
      </c>
      <c r="I111" s="176" t="s">
        <v>123</v>
      </c>
      <c r="J111" s="177" t="s">
        <v>83</v>
      </c>
      <c r="K111" s="178" t="s">
        <v>124</v>
      </c>
      <c r="L111" s="179"/>
      <c r="M111" s="86" t="s">
        <v>1</v>
      </c>
      <c r="N111" s="87" t="s">
        <v>38</v>
      </c>
      <c r="O111" s="87" t="s">
        <v>125</v>
      </c>
      <c r="P111" s="87" t="s">
        <v>126</v>
      </c>
      <c r="Q111" s="87" t="s">
        <v>127</v>
      </c>
      <c r="R111" s="87" t="s">
        <v>128</v>
      </c>
      <c r="S111" s="87" t="s">
        <v>129</v>
      </c>
      <c r="T111" s="88" t="s">
        <v>130</v>
      </c>
    </row>
    <row r="112" s="1" customFormat="1" ht="22.8" customHeight="1">
      <c r="B112" s="36"/>
      <c r="C112" s="93" t="s">
        <v>131</v>
      </c>
      <c r="D112" s="37"/>
      <c r="E112" s="37"/>
      <c r="F112" s="37"/>
      <c r="G112" s="37"/>
      <c r="H112" s="37"/>
      <c r="I112" s="125"/>
      <c r="J112" s="180">
        <f>BK112</f>
        <v>0</v>
      </c>
      <c r="K112" s="37"/>
      <c r="L112" s="41"/>
      <c r="M112" s="89"/>
      <c r="N112" s="90"/>
      <c r="O112" s="90"/>
      <c r="P112" s="181">
        <f>P113+P228+P478</f>
        <v>0</v>
      </c>
      <c r="Q112" s="90"/>
      <c r="R112" s="181">
        <f>R113+R228+R478</f>
        <v>2.9471421440999999</v>
      </c>
      <c r="S112" s="90"/>
      <c r="T112" s="182">
        <f>T113+T228+T478</f>
        <v>0.66684717000000004</v>
      </c>
      <c r="AT112" s="15" t="s">
        <v>67</v>
      </c>
      <c r="AU112" s="15" t="s">
        <v>85</v>
      </c>
      <c r="BK112" s="183">
        <f>BK113+BK228+BK478</f>
        <v>0</v>
      </c>
    </row>
    <row r="113" s="10" customFormat="1" ht="25.92" customHeight="1">
      <c r="B113" s="184"/>
      <c r="C113" s="185"/>
      <c r="D113" s="186" t="s">
        <v>67</v>
      </c>
      <c r="E113" s="187" t="s">
        <v>132</v>
      </c>
      <c r="F113" s="187" t="s">
        <v>133</v>
      </c>
      <c r="G113" s="185"/>
      <c r="H113" s="185"/>
      <c r="I113" s="188"/>
      <c r="J113" s="189">
        <f>BK113</f>
        <v>0</v>
      </c>
      <c r="K113" s="185"/>
      <c r="L113" s="190"/>
      <c r="M113" s="191"/>
      <c r="N113" s="192"/>
      <c r="O113" s="192"/>
      <c r="P113" s="193">
        <f>P114+P128+P185+P190+P193+P197+P202+P220+P226</f>
        <v>0</v>
      </c>
      <c r="Q113" s="192"/>
      <c r="R113" s="193">
        <f>R114+R128+R185+R190+R193+R197+R202+R220+R226</f>
        <v>1.8222998049999999</v>
      </c>
      <c r="S113" s="192"/>
      <c r="T113" s="194">
        <f>T114+T128+T185+T190+T193+T197+T202+T220+T226</f>
        <v>0.15296899999999999</v>
      </c>
      <c r="AR113" s="195" t="s">
        <v>76</v>
      </c>
      <c r="AT113" s="196" t="s">
        <v>67</v>
      </c>
      <c r="AU113" s="196" t="s">
        <v>68</v>
      </c>
      <c r="AY113" s="195" t="s">
        <v>134</v>
      </c>
      <c r="BK113" s="197">
        <f>BK114+BK128+BK185+BK190+BK193+BK197+BK202+BK220+BK226</f>
        <v>0</v>
      </c>
    </row>
    <row r="114" s="10" customFormat="1" ht="22.8" customHeight="1">
      <c r="B114" s="184"/>
      <c r="C114" s="185"/>
      <c r="D114" s="186" t="s">
        <v>67</v>
      </c>
      <c r="E114" s="198" t="s">
        <v>135</v>
      </c>
      <c r="F114" s="198" t="s">
        <v>136</v>
      </c>
      <c r="G114" s="185"/>
      <c r="H114" s="185"/>
      <c r="I114" s="188"/>
      <c r="J114" s="199">
        <f>BK114</f>
        <v>0</v>
      </c>
      <c r="K114" s="185"/>
      <c r="L114" s="190"/>
      <c r="M114" s="191"/>
      <c r="N114" s="192"/>
      <c r="O114" s="192"/>
      <c r="P114" s="193">
        <f>SUM(P115:P127)</f>
        <v>0</v>
      </c>
      <c r="Q114" s="192"/>
      <c r="R114" s="193">
        <f>SUM(R115:R127)</f>
        <v>0.90834958999999993</v>
      </c>
      <c r="S114" s="192"/>
      <c r="T114" s="194">
        <f>SUM(T115:T127)</f>
        <v>0</v>
      </c>
      <c r="AR114" s="195" t="s">
        <v>76</v>
      </c>
      <c r="AT114" s="196" t="s">
        <v>67</v>
      </c>
      <c r="AU114" s="196" t="s">
        <v>76</v>
      </c>
      <c r="AY114" s="195" t="s">
        <v>134</v>
      </c>
      <c r="BK114" s="197">
        <f>SUM(BK115:BK127)</f>
        <v>0</v>
      </c>
    </row>
    <row r="115" s="1" customFormat="1" ht="22.5" customHeight="1">
      <c r="B115" s="36"/>
      <c r="C115" s="200" t="s">
        <v>76</v>
      </c>
      <c r="D115" s="200" t="s">
        <v>137</v>
      </c>
      <c r="E115" s="201" t="s">
        <v>138</v>
      </c>
      <c r="F115" s="202" t="s">
        <v>139</v>
      </c>
      <c r="G115" s="203" t="s">
        <v>140</v>
      </c>
      <c r="H115" s="204">
        <v>2</v>
      </c>
      <c r="I115" s="205"/>
      <c r="J115" s="206">
        <f>ROUND(I115*H115,2)</f>
        <v>0</v>
      </c>
      <c r="K115" s="202" t="s">
        <v>141</v>
      </c>
      <c r="L115" s="41"/>
      <c r="M115" s="207" t="s">
        <v>1</v>
      </c>
      <c r="N115" s="208" t="s">
        <v>39</v>
      </c>
      <c r="O115" s="77"/>
      <c r="P115" s="209">
        <f>O115*H115</f>
        <v>0</v>
      </c>
      <c r="Q115" s="209">
        <v>0.026280000000000001</v>
      </c>
      <c r="R115" s="209">
        <f>Q115*H115</f>
        <v>0.052560000000000003</v>
      </c>
      <c r="S115" s="209">
        <v>0</v>
      </c>
      <c r="T115" s="210">
        <f>S115*H115</f>
        <v>0</v>
      </c>
      <c r="AR115" s="15" t="s">
        <v>142</v>
      </c>
      <c r="AT115" s="15" t="s">
        <v>137</v>
      </c>
      <c r="AU115" s="15" t="s">
        <v>78</v>
      </c>
      <c r="AY115" s="15" t="s">
        <v>134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5" t="s">
        <v>76</v>
      </c>
      <c r="BK115" s="211">
        <f>ROUND(I115*H115,2)</f>
        <v>0</v>
      </c>
      <c r="BL115" s="15" t="s">
        <v>142</v>
      </c>
      <c r="BM115" s="15" t="s">
        <v>143</v>
      </c>
    </row>
    <row r="116" s="1" customFormat="1" ht="16.5" customHeight="1">
      <c r="B116" s="36"/>
      <c r="C116" s="200" t="s">
        <v>78</v>
      </c>
      <c r="D116" s="200" t="s">
        <v>137</v>
      </c>
      <c r="E116" s="201" t="s">
        <v>144</v>
      </c>
      <c r="F116" s="202" t="s">
        <v>145</v>
      </c>
      <c r="G116" s="203" t="s">
        <v>146</v>
      </c>
      <c r="H116" s="204">
        <v>1.125</v>
      </c>
      <c r="I116" s="205"/>
      <c r="J116" s="206">
        <f>ROUND(I116*H116,2)</f>
        <v>0</v>
      </c>
      <c r="K116" s="202" t="s">
        <v>1</v>
      </c>
      <c r="L116" s="41"/>
      <c r="M116" s="207" t="s">
        <v>1</v>
      </c>
      <c r="N116" s="208" t="s">
        <v>39</v>
      </c>
      <c r="O116" s="77"/>
      <c r="P116" s="209">
        <f>O116*H116</f>
        <v>0</v>
      </c>
      <c r="Q116" s="209">
        <v>0.051679999999999997</v>
      </c>
      <c r="R116" s="209">
        <f>Q116*H116</f>
        <v>0.058139999999999997</v>
      </c>
      <c r="S116" s="209">
        <v>0</v>
      </c>
      <c r="T116" s="210">
        <f>S116*H116</f>
        <v>0</v>
      </c>
      <c r="AR116" s="15" t="s">
        <v>142</v>
      </c>
      <c r="AT116" s="15" t="s">
        <v>137</v>
      </c>
      <c r="AU116" s="15" t="s">
        <v>78</v>
      </c>
      <c r="AY116" s="15" t="s">
        <v>134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5" t="s">
        <v>76</v>
      </c>
      <c r="BK116" s="211">
        <f>ROUND(I116*H116,2)</f>
        <v>0</v>
      </c>
      <c r="BL116" s="15" t="s">
        <v>142</v>
      </c>
      <c r="BM116" s="15" t="s">
        <v>147</v>
      </c>
    </row>
    <row r="117" s="11" customFormat="1">
      <c r="B117" s="212"/>
      <c r="C117" s="213"/>
      <c r="D117" s="214" t="s">
        <v>148</v>
      </c>
      <c r="E117" s="215" t="s">
        <v>1</v>
      </c>
      <c r="F117" s="216" t="s">
        <v>149</v>
      </c>
      <c r="G117" s="213"/>
      <c r="H117" s="217">
        <v>1.125</v>
      </c>
      <c r="I117" s="218"/>
      <c r="J117" s="213"/>
      <c r="K117" s="213"/>
      <c r="L117" s="219"/>
      <c r="M117" s="220"/>
      <c r="N117" s="221"/>
      <c r="O117" s="221"/>
      <c r="P117" s="221"/>
      <c r="Q117" s="221"/>
      <c r="R117" s="221"/>
      <c r="S117" s="221"/>
      <c r="T117" s="222"/>
      <c r="AT117" s="223" t="s">
        <v>148</v>
      </c>
      <c r="AU117" s="223" t="s">
        <v>78</v>
      </c>
      <c r="AV117" s="11" t="s">
        <v>78</v>
      </c>
      <c r="AW117" s="11" t="s">
        <v>30</v>
      </c>
      <c r="AX117" s="11" t="s">
        <v>68</v>
      </c>
      <c r="AY117" s="223" t="s">
        <v>134</v>
      </c>
    </row>
    <row r="118" s="12" customFormat="1">
      <c r="B118" s="224"/>
      <c r="C118" s="225"/>
      <c r="D118" s="214" t="s">
        <v>148</v>
      </c>
      <c r="E118" s="226" t="s">
        <v>1</v>
      </c>
      <c r="F118" s="227" t="s">
        <v>150</v>
      </c>
      <c r="G118" s="225"/>
      <c r="H118" s="228">
        <v>1.125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AT118" s="234" t="s">
        <v>148</v>
      </c>
      <c r="AU118" s="234" t="s">
        <v>78</v>
      </c>
      <c r="AV118" s="12" t="s">
        <v>142</v>
      </c>
      <c r="AW118" s="12" t="s">
        <v>4</v>
      </c>
      <c r="AX118" s="12" t="s">
        <v>76</v>
      </c>
      <c r="AY118" s="234" t="s">
        <v>134</v>
      </c>
    </row>
    <row r="119" s="1" customFormat="1" ht="16.5" customHeight="1">
      <c r="B119" s="36"/>
      <c r="C119" s="200" t="s">
        <v>135</v>
      </c>
      <c r="D119" s="200" t="s">
        <v>137</v>
      </c>
      <c r="E119" s="201" t="s">
        <v>151</v>
      </c>
      <c r="F119" s="202" t="s">
        <v>152</v>
      </c>
      <c r="G119" s="203" t="s">
        <v>146</v>
      </c>
      <c r="H119" s="204">
        <v>11.499000000000001</v>
      </c>
      <c r="I119" s="205"/>
      <c r="J119" s="206">
        <f>ROUND(I119*H119,2)</f>
        <v>0</v>
      </c>
      <c r="K119" s="202" t="s">
        <v>1</v>
      </c>
      <c r="L119" s="41"/>
      <c r="M119" s="207" t="s">
        <v>1</v>
      </c>
      <c r="N119" s="208" t="s">
        <v>39</v>
      </c>
      <c r="O119" s="77"/>
      <c r="P119" s="209">
        <f>O119*H119</f>
        <v>0</v>
      </c>
      <c r="Q119" s="209">
        <v>0.069169999999999995</v>
      </c>
      <c r="R119" s="209">
        <f>Q119*H119</f>
        <v>0.79538582999999996</v>
      </c>
      <c r="S119" s="209">
        <v>0</v>
      </c>
      <c r="T119" s="210">
        <f>S119*H119</f>
        <v>0</v>
      </c>
      <c r="AR119" s="15" t="s">
        <v>142</v>
      </c>
      <c r="AT119" s="15" t="s">
        <v>137</v>
      </c>
      <c r="AU119" s="15" t="s">
        <v>78</v>
      </c>
      <c r="AY119" s="15" t="s">
        <v>134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5" t="s">
        <v>76</v>
      </c>
      <c r="BK119" s="211">
        <f>ROUND(I119*H119,2)</f>
        <v>0</v>
      </c>
      <c r="BL119" s="15" t="s">
        <v>142</v>
      </c>
      <c r="BM119" s="15" t="s">
        <v>153</v>
      </c>
    </row>
    <row r="120" s="11" customFormat="1">
      <c r="B120" s="212"/>
      <c r="C120" s="213"/>
      <c r="D120" s="214" t="s">
        <v>148</v>
      </c>
      <c r="E120" s="215" t="s">
        <v>1</v>
      </c>
      <c r="F120" s="216" t="s">
        <v>154</v>
      </c>
      <c r="G120" s="213"/>
      <c r="H120" s="217">
        <v>11.499000000000001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148</v>
      </c>
      <c r="AU120" s="223" t="s">
        <v>78</v>
      </c>
      <c r="AV120" s="11" t="s">
        <v>78</v>
      </c>
      <c r="AW120" s="11" t="s">
        <v>30</v>
      </c>
      <c r="AX120" s="11" t="s">
        <v>68</v>
      </c>
      <c r="AY120" s="223" t="s">
        <v>134</v>
      </c>
    </row>
    <row r="121" s="12" customFormat="1">
      <c r="B121" s="224"/>
      <c r="C121" s="225"/>
      <c r="D121" s="214" t="s">
        <v>148</v>
      </c>
      <c r="E121" s="226" t="s">
        <v>1</v>
      </c>
      <c r="F121" s="227" t="s">
        <v>150</v>
      </c>
      <c r="G121" s="225"/>
      <c r="H121" s="228">
        <v>11.499000000000001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AT121" s="234" t="s">
        <v>148</v>
      </c>
      <c r="AU121" s="234" t="s">
        <v>78</v>
      </c>
      <c r="AV121" s="12" t="s">
        <v>142</v>
      </c>
      <c r="AW121" s="12" t="s">
        <v>4</v>
      </c>
      <c r="AX121" s="12" t="s">
        <v>76</v>
      </c>
      <c r="AY121" s="234" t="s">
        <v>134</v>
      </c>
    </row>
    <row r="122" s="1" customFormat="1" ht="16.5" customHeight="1">
      <c r="B122" s="36"/>
      <c r="C122" s="200" t="s">
        <v>142</v>
      </c>
      <c r="D122" s="200" t="s">
        <v>137</v>
      </c>
      <c r="E122" s="201" t="s">
        <v>155</v>
      </c>
      <c r="F122" s="202" t="s">
        <v>156</v>
      </c>
      <c r="G122" s="203" t="s">
        <v>157</v>
      </c>
      <c r="H122" s="204">
        <v>10.4</v>
      </c>
      <c r="I122" s="205"/>
      <c r="J122" s="206">
        <f>ROUND(I122*H122,2)</f>
        <v>0</v>
      </c>
      <c r="K122" s="202" t="s">
        <v>1</v>
      </c>
      <c r="L122" s="41"/>
      <c r="M122" s="207" t="s">
        <v>1</v>
      </c>
      <c r="N122" s="208" t="s">
        <v>39</v>
      </c>
      <c r="O122" s="77"/>
      <c r="P122" s="209">
        <f>O122*H122</f>
        <v>0</v>
      </c>
      <c r="Q122" s="209">
        <v>0.0001208</v>
      </c>
      <c r="R122" s="209">
        <f>Q122*H122</f>
        <v>0.00125632</v>
      </c>
      <c r="S122" s="209">
        <v>0</v>
      </c>
      <c r="T122" s="210">
        <f>S122*H122</f>
        <v>0</v>
      </c>
      <c r="AR122" s="15" t="s">
        <v>142</v>
      </c>
      <c r="AT122" s="15" t="s">
        <v>137</v>
      </c>
      <c r="AU122" s="15" t="s">
        <v>78</v>
      </c>
      <c r="AY122" s="15" t="s">
        <v>134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5" t="s">
        <v>76</v>
      </c>
      <c r="BK122" s="211">
        <f>ROUND(I122*H122,2)</f>
        <v>0</v>
      </c>
      <c r="BL122" s="15" t="s">
        <v>142</v>
      </c>
      <c r="BM122" s="15" t="s">
        <v>158</v>
      </c>
    </row>
    <row r="123" s="11" customFormat="1">
      <c r="B123" s="212"/>
      <c r="C123" s="213"/>
      <c r="D123" s="214" t="s">
        <v>148</v>
      </c>
      <c r="E123" s="215" t="s">
        <v>1</v>
      </c>
      <c r="F123" s="216" t="s">
        <v>159</v>
      </c>
      <c r="G123" s="213"/>
      <c r="H123" s="217">
        <v>10.4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148</v>
      </c>
      <c r="AU123" s="223" t="s">
        <v>78</v>
      </c>
      <c r="AV123" s="11" t="s">
        <v>78</v>
      </c>
      <c r="AW123" s="11" t="s">
        <v>30</v>
      </c>
      <c r="AX123" s="11" t="s">
        <v>68</v>
      </c>
      <c r="AY123" s="223" t="s">
        <v>134</v>
      </c>
    </row>
    <row r="124" s="12" customFormat="1">
      <c r="B124" s="224"/>
      <c r="C124" s="225"/>
      <c r="D124" s="214" t="s">
        <v>148</v>
      </c>
      <c r="E124" s="226" t="s">
        <v>1</v>
      </c>
      <c r="F124" s="227" t="s">
        <v>150</v>
      </c>
      <c r="G124" s="225"/>
      <c r="H124" s="228">
        <v>10.4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148</v>
      </c>
      <c r="AU124" s="234" t="s">
        <v>78</v>
      </c>
      <c r="AV124" s="12" t="s">
        <v>142</v>
      </c>
      <c r="AW124" s="12" t="s">
        <v>4</v>
      </c>
      <c r="AX124" s="12" t="s">
        <v>76</v>
      </c>
      <c r="AY124" s="234" t="s">
        <v>134</v>
      </c>
    </row>
    <row r="125" s="1" customFormat="1" ht="16.5" customHeight="1">
      <c r="B125" s="36"/>
      <c r="C125" s="200" t="s">
        <v>160</v>
      </c>
      <c r="D125" s="200" t="s">
        <v>137</v>
      </c>
      <c r="E125" s="201" t="s">
        <v>161</v>
      </c>
      <c r="F125" s="202" t="s">
        <v>162</v>
      </c>
      <c r="G125" s="203" t="s">
        <v>157</v>
      </c>
      <c r="H125" s="204">
        <v>5.1399999999999997</v>
      </c>
      <c r="I125" s="205"/>
      <c r="J125" s="206">
        <f>ROUND(I125*H125,2)</f>
        <v>0</v>
      </c>
      <c r="K125" s="202" t="s">
        <v>1</v>
      </c>
      <c r="L125" s="41"/>
      <c r="M125" s="207" t="s">
        <v>1</v>
      </c>
      <c r="N125" s="208" t="s">
        <v>39</v>
      </c>
      <c r="O125" s="77"/>
      <c r="P125" s="209">
        <f>O125*H125</f>
        <v>0</v>
      </c>
      <c r="Q125" s="209">
        <v>0.00019599999999999999</v>
      </c>
      <c r="R125" s="209">
        <f>Q125*H125</f>
        <v>0.0010074399999999999</v>
      </c>
      <c r="S125" s="209">
        <v>0</v>
      </c>
      <c r="T125" s="210">
        <f>S125*H125</f>
        <v>0</v>
      </c>
      <c r="AR125" s="15" t="s">
        <v>142</v>
      </c>
      <c r="AT125" s="15" t="s">
        <v>137</v>
      </c>
      <c r="AU125" s="15" t="s">
        <v>78</v>
      </c>
      <c r="AY125" s="15" t="s">
        <v>134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5" t="s">
        <v>76</v>
      </c>
      <c r="BK125" s="211">
        <f>ROUND(I125*H125,2)</f>
        <v>0</v>
      </c>
      <c r="BL125" s="15" t="s">
        <v>142</v>
      </c>
      <c r="BM125" s="15" t="s">
        <v>163</v>
      </c>
    </row>
    <row r="126" s="11" customFormat="1">
      <c r="B126" s="212"/>
      <c r="C126" s="213"/>
      <c r="D126" s="214" t="s">
        <v>148</v>
      </c>
      <c r="E126" s="215" t="s">
        <v>1</v>
      </c>
      <c r="F126" s="216" t="s">
        <v>164</v>
      </c>
      <c r="G126" s="213"/>
      <c r="H126" s="217">
        <v>5.1399999999999997</v>
      </c>
      <c r="I126" s="218"/>
      <c r="J126" s="213"/>
      <c r="K126" s="213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148</v>
      </c>
      <c r="AU126" s="223" t="s">
        <v>78</v>
      </c>
      <c r="AV126" s="11" t="s">
        <v>78</v>
      </c>
      <c r="AW126" s="11" t="s">
        <v>30</v>
      </c>
      <c r="AX126" s="11" t="s">
        <v>68</v>
      </c>
      <c r="AY126" s="223" t="s">
        <v>134</v>
      </c>
    </row>
    <row r="127" s="12" customFormat="1">
      <c r="B127" s="224"/>
      <c r="C127" s="225"/>
      <c r="D127" s="214" t="s">
        <v>148</v>
      </c>
      <c r="E127" s="226" t="s">
        <v>1</v>
      </c>
      <c r="F127" s="227" t="s">
        <v>150</v>
      </c>
      <c r="G127" s="225"/>
      <c r="H127" s="228">
        <v>5.1399999999999997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AT127" s="234" t="s">
        <v>148</v>
      </c>
      <c r="AU127" s="234" t="s">
        <v>78</v>
      </c>
      <c r="AV127" s="12" t="s">
        <v>142</v>
      </c>
      <c r="AW127" s="12" t="s">
        <v>4</v>
      </c>
      <c r="AX127" s="12" t="s">
        <v>76</v>
      </c>
      <c r="AY127" s="234" t="s">
        <v>134</v>
      </c>
    </row>
    <row r="128" s="10" customFormat="1" ht="22.8" customHeight="1">
      <c r="B128" s="184"/>
      <c r="C128" s="185"/>
      <c r="D128" s="186" t="s">
        <v>67</v>
      </c>
      <c r="E128" s="198" t="s">
        <v>165</v>
      </c>
      <c r="F128" s="198" t="s">
        <v>166</v>
      </c>
      <c r="G128" s="185"/>
      <c r="H128" s="185"/>
      <c r="I128" s="188"/>
      <c r="J128" s="199">
        <f>BK128</f>
        <v>0</v>
      </c>
      <c r="K128" s="185"/>
      <c r="L128" s="190"/>
      <c r="M128" s="191"/>
      <c r="N128" s="192"/>
      <c r="O128" s="192"/>
      <c r="P128" s="193">
        <f>SUM(P129:P184)</f>
        <v>0</v>
      </c>
      <c r="Q128" s="192"/>
      <c r="R128" s="193">
        <f>SUM(R129:R184)</f>
        <v>0.35523009000000005</v>
      </c>
      <c r="S128" s="192"/>
      <c r="T128" s="194">
        <f>SUM(T129:T184)</f>
        <v>0</v>
      </c>
      <c r="AR128" s="195" t="s">
        <v>76</v>
      </c>
      <c r="AT128" s="196" t="s">
        <v>67</v>
      </c>
      <c r="AU128" s="196" t="s">
        <v>76</v>
      </c>
      <c r="AY128" s="195" t="s">
        <v>134</v>
      </c>
      <c r="BK128" s="197">
        <f>SUM(BK129:BK184)</f>
        <v>0</v>
      </c>
    </row>
    <row r="129" s="1" customFormat="1" ht="16.5" customHeight="1">
      <c r="B129" s="36"/>
      <c r="C129" s="200" t="s">
        <v>167</v>
      </c>
      <c r="D129" s="200" t="s">
        <v>137</v>
      </c>
      <c r="E129" s="201" t="s">
        <v>168</v>
      </c>
      <c r="F129" s="202" t="s">
        <v>169</v>
      </c>
      <c r="G129" s="203" t="s">
        <v>146</v>
      </c>
      <c r="H129" s="204">
        <v>3.3900000000000001</v>
      </c>
      <c r="I129" s="205"/>
      <c r="J129" s="206">
        <f>ROUND(I129*H129,2)</f>
        <v>0</v>
      </c>
      <c r="K129" s="202" t="s">
        <v>1</v>
      </c>
      <c r="L129" s="41"/>
      <c r="M129" s="207" t="s">
        <v>1</v>
      </c>
      <c r="N129" s="208" t="s">
        <v>39</v>
      </c>
      <c r="O129" s="77"/>
      <c r="P129" s="209">
        <f>O129*H129</f>
        <v>0</v>
      </c>
      <c r="Q129" s="209">
        <v>0.000263</v>
      </c>
      <c r="R129" s="209">
        <f>Q129*H129</f>
        <v>0.00089157000000000006</v>
      </c>
      <c r="S129" s="209">
        <v>0</v>
      </c>
      <c r="T129" s="210">
        <f>S129*H129</f>
        <v>0</v>
      </c>
      <c r="AR129" s="15" t="s">
        <v>142</v>
      </c>
      <c r="AT129" s="15" t="s">
        <v>137</v>
      </c>
      <c r="AU129" s="15" t="s">
        <v>78</v>
      </c>
      <c r="AY129" s="15" t="s">
        <v>134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5" t="s">
        <v>76</v>
      </c>
      <c r="BK129" s="211">
        <f>ROUND(I129*H129,2)</f>
        <v>0</v>
      </c>
      <c r="BL129" s="15" t="s">
        <v>142</v>
      </c>
      <c r="BM129" s="15" t="s">
        <v>170</v>
      </c>
    </row>
    <row r="130" s="13" customFormat="1">
      <c r="B130" s="235"/>
      <c r="C130" s="236"/>
      <c r="D130" s="214" t="s">
        <v>148</v>
      </c>
      <c r="E130" s="237" t="s">
        <v>1</v>
      </c>
      <c r="F130" s="238" t="s">
        <v>171</v>
      </c>
      <c r="G130" s="236"/>
      <c r="H130" s="237" t="s">
        <v>1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148</v>
      </c>
      <c r="AU130" s="244" t="s">
        <v>78</v>
      </c>
      <c r="AV130" s="13" t="s">
        <v>76</v>
      </c>
      <c r="AW130" s="13" t="s">
        <v>30</v>
      </c>
      <c r="AX130" s="13" t="s">
        <v>68</v>
      </c>
      <c r="AY130" s="244" t="s">
        <v>134</v>
      </c>
    </row>
    <row r="131" s="11" customFormat="1">
      <c r="B131" s="212"/>
      <c r="C131" s="213"/>
      <c r="D131" s="214" t="s">
        <v>148</v>
      </c>
      <c r="E131" s="215" t="s">
        <v>1</v>
      </c>
      <c r="F131" s="216" t="s">
        <v>172</v>
      </c>
      <c r="G131" s="213"/>
      <c r="H131" s="217">
        <v>0.98999999999999999</v>
      </c>
      <c r="I131" s="218"/>
      <c r="J131" s="213"/>
      <c r="K131" s="213"/>
      <c r="L131" s="219"/>
      <c r="M131" s="220"/>
      <c r="N131" s="221"/>
      <c r="O131" s="221"/>
      <c r="P131" s="221"/>
      <c r="Q131" s="221"/>
      <c r="R131" s="221"/>
      <c r="S131" s="221"/>
      <c r="T131" s="222"/>
      <c r="AT131" s="223" t="s">
        <v>148</v>
      </c>
      <c r="AU131" s="223" t="s">
        <v>78</v>
      </c>
      <c r="AV131" s="11" t="s">
        <v>78</v>
      </c>
      <c r="AW131" s="11" t="s">
        <v>30</v>
      </c>
      <c r="AX131" s="11" t="s">
        <v>68</v>
      </c>
      <c r="AY131" s="223" t="s">
        <v>134</v>
      </c>
    </row>
    <row r="132" s="13" customFormat="1">
      <c r="B132" s="235"/>
      <c r="C132" s="236"/>
      <c r="D132" s="214" t="s">
        <v>148</v>
      </c>
      <c r="E132" s="237" t="s">
        <v>1</v>
      </c>
      <c r="F132" s="238" t="s">
        <v>173</v>
      </c>
      <c r="G132" s="236"/>
      <c r="H132" s="237" t="s">
        <v>1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AT132" s="244" t="s">
        <v>148</v>
      </c>
      <c r="AU132" s="244" t="s">
        <v>78</v>
      </c>
      <c r="AV132" s="13" t="s">
        <v>76</v>
      </c>
      <c r="AW132" s="13" t="s">
        <v>30</v>
      </c>
      <c r="AX132" s="13" t="s">
        <v>68</v>
      </c>
      <c r="AY132" s="244" t="s">
        <v>134</v>
      </c>
    </row>
    <row r="133" s="11" customFormat="1">
      <c r="B133" s="212"/>
      <c r="C133" s="213"/>
      <c r="D133" s="214" t="s">
        <v>148</v>
      </c>
      <c r="E133" s="215" t="s">
        <v>1</v>
      </c>
      <c r="F133" s="216" t="s">
        <v>174</v>
      </c>
      <c r="G133" s="213"/>
      <c r="H133" s="217">
        <v>2.3999999999999999</v>
      </c>
      <c r="I133" s="218"/>
      <c r="J133" s="213"/>
      <c r="K133" s="213"/>
      <c r="L133" s="219"/>
      <c r="M133" s="220"/>
      <c r="N133" s="221"/>
      <c r="O133" s="221"/>
      <c r="P133" s="221"/>
      <c r="Q133" s="221"/>
      <c r="R133" s="221"/>
      <c r="S133" s="221"/>
      <c r="T133" s="222"/>
      <c r="AT133" s="223" t="s">
        <v>148</v>
      </c>
      <c r="AU133" s="223" t="s">
        <v>78</v>
      </c>
      <c r="AV133" s="11" t="s">
        <v>78</v>
      </c>
      <c r="AW133" s="11" t="s">
        <v>30</v>
      </c>
      <c r="AX133" s="11" t="s">
        <v>68</v>
      </c>
      <c r="AY133" s="223" t="s">
        <v>134</v>
      </c>
    </row>
    <row r="134" s="12" customFormat="1">
      <c r="B134" s="224"/>
      <c r="C134" s="225"/>
      <c r="D134" s="214" t="s">
        <v>148</v>
      </c>
      <c r="E134" s="226" t="s">
        <v>1</v>
      </c>
      <c r="F134" s="227" t="s">
        <v>150</v>
      </c>
      <c r="G134" s="225"/>
      <c r="H134" s="228">
        <v>3.3900000000000001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AT134" s="234" t="s">
        <v>148</v>
      </c>
      <c r="AU134" s="234" t="s">
        <v>78</v>
      </c>
      <c r="AV134" s="12" t="s">
        <v>142</v>
      </c>
      <c r="AW134" s="12" t="s">
        <v>4</v>
      </c>
      <c r="AX134" s="12" t="s">
        <v>76</v>
      </c>
      <c r="AY134" s="234" t="s">
        <v>134</v>
      </c>
    </row>
    <row r="135" s="1" customFormat="1" ht="16.5" customHeight="1">
      <c r="B135" s="36"/>
      <c r="C135" s="200" t="s">
        <v>175</v>
      </c>
      <c r="D135" s="200" t="s">
        <v>137</v>
      </c>
      <c r="E135" s="201" t="s">
        <v>176</v>
      </c>
      <c r="F135" s="202" t="s">
        <v>177</v>
      </c>
      <c r="G135" s="203" t="s">
        <v>146</v>
      </c>
      <c r="H135" s="204">
        <v>3.3900000000000001</v>
      </c>
      <c r="I135" s="205"/>
      <c r="J135" s="206">
        <f>ROUND(I135*H135,2)</f>
        <v>0</v>
      </c>
      <c r="K135" s="202" t="s">
        <v>1</v>
      </c>
      <c r="L135" s="41"/>
      <c r="M135" s="207" t="s">
        <v>1</v>
      </c>
      <c r="N135" s="208" t="s">
        <v>39</v>
      </c>
      <c r="O135" s="77"/>
      <c r="P135" s="209">
        <f>O135*H135</f>
        <v>0</v>
      </c>
      <c r="Q135" s="209">
        <v>0.0043800000000000002</v>
      </c>
      <c r="R135" s="209">
        <f>Q135*H135</f>
        <v>0.014848200000000001</v>
      </c>
      <c r="S135" s="209">
        <v>0</v>
      </c>
      <c r="T135" s="210">
        <f>S135*H135</f>
        <v>0</v>
      </c>
      <c r="AR135" s="15" t="s">
        <v>142</v>
      </c>
      <c r="AT135" s="15" t="s">
        <v>137</v>
      </c>
      <c r="AU135" s="15" t="s">
        <v>78</v>
      </c>
      <c r="AY135" s="15" t="s">
        <v>134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5" t="s">
        <v>76</v>
      </c>
      <c r="BK135" s="211">
        <f>ROUND(I135*H135,2)</f>
        <v>0</v>
      </c>
      <c r="BL135" s="15" t="s">
        <v>142</v>
      </c>
      <c r="BM135" s="15" t="s">
        <v>178</v>
      </c>
    </row>
    <row r="136" s="13" customFormat="1">
      <c r="B136" s="235"/>
      <c r="C136" s="236"/>
      <c r="D136" s="214" t="s">
        <v>148</v>
      </c>
      <c r="E136" s="237" t="s">
        <v>1</v>
      </c>
      <c r="F136" s="238" t="s">
        <v>171</v>
      </c>
      <c r="G136" s="236"/>
      <c r="H136" s="237" t="s">
        <v>1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148</v>
      </c>
      <c r="AU136" s="244" t="s">
        <v>78</v>
      </c>
      <c r="AV136" s="13" t="s">
        <v>76</v>
      </c>
      <c r="AW136" s="13" t="s">
        <v>30</v>
      </c>
      <c r="AX136" s="13" t="s">
        <v>68</v>
      </c>
      <c r="AY136" s="244" t="s">
        <v>134</v>
      </c>
    </row>
    <row r="137" s="11" customFormat="1">
      <c r="B137" s="212"/>
      <c r="C137" s="213"/>
      <c r="D137" s="214" t="s">
        <v>148</v>
      </c>
      <c r="E137" s="215" t="s">
        <v>1</v>
      </c>
      <c r="F137" s="216" t="s">
        <v>172</v>
      </c>
      <c r="G137" s="213"/>
      <c r="H137" s="217">
        <v>0.98999999999999999</v>
      </c>
      <c r="I137" s="218"/>
      <c r="J137" s="213"/>
      <c r="K137" s="213"/>
      <c r="L137" s="219"/>
      <c r="M137" s="220"/>
      <c r="N137" s="221"/>
      <c r="O137" s="221"/>
      <c r="P137" s="221"/>
      <c r="Q137" s="221"/>
      <c r="R137" s="221"/>
      <c r="S137" s="221"/>
      <c r="T137" s="222"/>
      <c r="AT137" s="223" t="s">
        <v>148</v>
      </c>
      <c r="AU137" s="223" t="s">
        <v>78</v>
      </c>
      <c r="AV137" s="11" t="s">
        <v>78</v>
      </c>
      <c r="AW137" s="11" t="s">
        <v>30</v>
      </c>
      <c r="AX137" s="11" t="s">
        <v>68</v>
      </c>
      <c r="AY137" s="223" t="s">
        <v>134</v>
      </c>
    </row>
    <row r="138" s="13" customFormat="1">
      <c r="B138" s="235"/>
      <c r="C138" s="236"/>
      <c r="D138" s="214" t="s">
        <v>148</v>
      </c>
      <c r="E138" s="237" t="s">
        <v>1</v>
      </c>
      <c r="F138" s="238" t="s">
        <v>173</v>
      </c>
      <c r="G138" s="236"/>
      <c r="H138" s="237" t="s">
        <v>1</v>
      </c>
      <c r="I138" s="239"/>
      <c r="J138" s="236"/>
      <c r="K138" s="236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148</v>
      </c>
      <c r="AU138" s="244" t="s">
        <v>78</v>
      </c>
      <c r="AV138" s="13" t="s">
        <v>76</v>
      </c>
      <c r="AW138" s="13" t="s">
        <v>30</v>
      </c>
      <c r="AX138" s="13" t="s">
        <v>68</v>
      </c>
      <c r="AY138" s="244" t="s">
        <v>134</v>
      </c>
    </row>
    <row r="139" s="11" customFormat="1">
      <c r="B139" s="212"/>
      <c r="C139" s="213"/>
      <c r="D139" s="214" t="s">
        <v>148</v>
      </c>
      <c r="E139" s="215" t="s">
        <v>1</v>
      </c>
      <c r="F139" s="216" t="s">
        <v>174</v>
      </c>
      <c r="G139" s="213"/>
      <c r="H139" s="217">
        <v>2.3999999999999999</v>
      </c>
      <c r="I139" s="218"/>
      <c r="J139" s="213"/>
      <c r="K139" s="213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148</v>
      </c>
      <c r="AU139" s="223" t="s">
        <v>78</v>
      </c>
      <c r="AV139" s="11" t="s">
        <v>78</v>
      </c>
      <c r="AW139" s="11" t="s">
        <v>30</v>
      </c>
      <c r="AX139" s="11" t="s">
        <v>68</v>
      </c>
      <c r="AY139" s="223" t="s">
        <v>134</v>
      </c>
    </row>
    <row r="140" s="12" customFormat="1">
      <c r="B140" s="224"/>
      <c r="C140" s="225"/>
      <c r="D140" s="214" t="s">
        <v>148</v>
      </c>
      <c r="E140" s="226" t="s">
        <v>1</v>
      </c>
      <c r="F140" s="227" t="s">
        <v>150</v>
      </c>
      <c r="G140" s="225"/>
      <c r="H140" s="228">
        <v>3.3900000000000001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AT140" s="234" t="s">
        <v>148</v>
      </c>
      <c r="AU140" s="234" t="s">
        <v>78</v>
      </c>
      <c r="AV140" s="12" t="s">
        <v>142</v>
      </c>
      <c r="AW140" s="12" t="s">
        <v>4</v>
      </c>
      <c r="AX140" s="12" t="s">
        <v>76</v>
      </c>
      <c r="AY140" s="234" t="s">
        <v>134</v>
      </c>
    </row>
    <row r="141" s="1" customFormat="1" ht="22.5" customHeight="1">
      <c r="B141" s="36"/>
      <c r="C141" s="200" t="s">
        <v>179</v>
      </c>
      <c r="D141" s="200" t="s">
        <v>137</v>
      </c>
      <c r="E141" s="201" t="s">
        <v>180</v>
      </c>
      <c r="F141" s="202" t="s">
        <v>181</v>
      </c>
      <c r="G141" s="203" t="s">
        <v>146</v>
      </c>
      <c r="H141" s="204">
        <v>3.3900000000000001</v>
      </c>
      <c r="I141" s="205"/>
      <c r="J141" s="206">
        <f>ROUND(I141*H141,2)</f>
        <v>0</v>
      </c>
      <c r="K141" s="202" t="s">
        <v>1</v>
      </c>
      <c r="L141" s="41"/>
      <c r="M141" s="207" t="s">
        <v>1</v>
      </c>
      <c r="N141" s="208" t="s">
        <v>39</v>
      </c>
      <c r="O141" s="77"/>
      <c r="P141" s="209">
        <f>O141*H141</f>
        <v>0</v>
      </c>
      <c r="Q141" s="209">
        <v>0.0057000000000000002</v>
      </c>
      <c r="R141" s="209">
        <f>Q141*H141</f>
        <v>0.019323</v>
      </c>
      <c r="S141" s="209">
        <v>0</v>
      </c>
      <c r="T141" s="210">
        <f>S141*H141</f>
        <v>0</v>
      </c>
      <c r="AR141" s="15" t="s">
        <v>142</v>
      </c>
      <c r="AT141" s="15" t="s">
        <v>137</v>
      </c>
      <c r="AU141" s="15" t="s">
        <v>78</v>
      </c>
      <c r="AY141" s="15" t="s">
        <v>134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5" t="s">
        <v>76</v>
      </c>
      <c r="BK141" s="211">
        <f>ROUND(I141*H141,2)</f>
        <v>0</v>
      </c>
      <c r="BL141" s="15" t="s">
        <v>142</v>
      </c>
      <c r="BM141" s="15" t="s">
        <v>182</v>
      </c>
    </row>
    <row r="142" s="13" customFormat="1">
      <c r="B142" s="235"/>
      <c r="C142" s="236"/>
      <c r="D142" s="214" t="s">
        <v>148</v>
      </c>
      <c r="E142" s="237" t="s">
        <v>1</v>
      </c>
      <c r="F142" s="238" t="s">
        <v>171</v>
      </c>
      <c r="G142" s="236"/>
      <c r="H142" s="237" t="s">
        <v>1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148</v>
      </c>
      <c r="AU142" s="244" t="s">
        <v>78</v>
      </c>
      <c r="AV142" s="13" t="s">
        <v>76</v>
      </c>
      <c r="AW142" s="13" t="s">
        <v>30</v>
      </c>
      <c r="AX142" s="13" t="s">
        <v>68</v>
      </c>
      <c r="AY142" s="244" t="s">
        <v>134</v>
      </c>
    </row>
    <row r="143" s="11" customFormat="1">
      <c r="B143" s="212"/>
      <c r="C143" s="213"/>
      <c r="D143" s="214" t="s">
        <v>148</v>
      </c>
      <c r="E143" s="215" t="s">
        <v>1</v>
      </c>
      <c r="F143" s="216" t="s">
        <v>172</v>
      </c>
      <c r="G143" s="213"/>
      <c r="H143" s="217">
        <v>0.98999999999999999</v>
      </c>
      <c r="I143" s="218"/>
      <c r="J143" s="213"/>
      <c r="K143" s="213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148</v>
      </c>
      <c r="AU143" s="223" t="s">
        <v>78</v>
      </c>
      <c r="AV143" s="11" t="s">
        <v>78</v>
      </c>
      <c r="AW143" s="11" t="s">
        <v>30</v>
      </c>
      <c r="AX143" s="11" t="s">
        <v>68</v>
      </c>
      <c r="AY143" s="223" t="s">
        <v>134</v>
      </c>
    </row>
    <row r="144" s="13" customFormat="1">
      <c r="B144" s="235"/>
      <c r="C144" s="236"/>
      <c r="D144" s="214" t="s">
        <v>148</v>
      </c>
      <c r="E144" s="237" t="s">
        <v>1</v>
      </c>
      <c r="F144" s="238" t="s">
        <v>173</v>
      </c>
      <c r="G144" s="236"/>
      <c r="H144" s="237" t="s">
        <v>1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AT144" s="244" t="s">
        <v>148</v>
      </c>
      <c r="AU144" s="244" t="s">
        <v>78</v>
      </c>
      <c r="AV144" s="13" t="s">
        <v>76</v>
      </c>
      <c r="AW144" s="13" t="s">
        <v>30</v>
      </c>
      <c r="AX144" s="13" t="s">
        <v>68</v>
      </c>
      <c r="AY144" s="244" t="s">
        <v>134</v>
      </c>
    </row>
    <row r="145" s="11" customFormat="1">
      <c r="B145" s="212"/>
      <c r="C145" s="213"/>
      <c r="D145" s="214" t="s">
        <v>148</v>
      </c>
      <c r="E145" s="215" t="s">
        <v>1</v>
      </c>
      <c r="F145" s="216" t="s">
        <v>174</v>
      </c>
      <c r="G145" s="213"/>
      <c r="H145" s="217">
        <v>2.3999999999999999</v>
      </c>
      <c r="I145" s="218"/>
      <c r="J145" s="213"/>
      <c r="K145" s="213"/>
      <c r="L145" s="219"/>
      <c r="M145" s="220"/>
      <c r="N145" s="221"/>
      <c r="O145" s="221"/>
      <c r="P145" s="221"/>
      <c r="Q145" s="221"/>
      <c r="R145" s="221"/>
      <c r="S145" s="221"/>
      <c r="T145" s="222"/>
      <c r="AT145" s="223" t="s">
        <v>148</v>
      </c>
      <c r="AU145" s="223" t="s">
        <v>78</v>
      </c>
      <c r="AV145" s="11" t="s">
        <v>78</v>
      </c>
      <c r="AW145" s="11" t="s">
        <v>30</v>
      </c>
      <c r="AX145" s="11" t="s">
        <v>68</v>
      </c>
      <c r="AY145" s="223" t="s">
        <v>134</v>
      </c>
    </row>
    <row r="146" s="12" customFormat="1">
      <c r="B146" s="224"/>
      <c r="C146" s="225"/>
      <c r="D146" s="214" t="s">
        <v>148</v>
      </c>
      <c r="E146" s="226" t="s">
        <v>1</v>
      </c>
      <c r="F146" s="227" t="s">
        <v>150</v>
      </c>
      <c r="G146" s="225"/>
      <c r="H146" s="228">
        <v>3.3900000000000001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AT146" s="234" t="s">
        <v>148</v>
      </c>
      <c r="AU146" s="234" t="s">
        <v>78</v>
      </c>
      <c r="AV146" s="12" t="s">
        <v>142</v>
      </c>
      <c r="AW146" s="12" t="s">
        <v>4</v>
      </c>
      <c r="AX146" s="12" t="s">
        <v>76</v>
      </c>
      <c r="AY146" s="234" t="s">
        <v>134</v>
      </c>
    </row>
    <row r="147" s="1" customFormat="1" ht="16.5" customHeight="1">
      <c r="B147" s="36"/>
      <c r="C147" s="200" t="s">
        <v>183</v>
      </c>
      <c r="D147" s="200" t="s">
        <v>137</v>
      </c>
      <c r="E147" s="201" t="s">
        <v>184</v>
      </c>
      <c r="F147" s="202" t="s">
        <v>185</v>
      </c>
      <c r="G147" s="203" t="s">
        <v>146</v>
      </c>
      <c r="H147" s="204">
        <v>27.559999999999999</v>
      </c>
      <c r="I147" s="205"/>
      <c r="J147" s="206">
        <f>ROUND(I147*H147,2)</f>
        <v>0</v>
      </c>
      <c r="K147" s="202" t="s">
        <v>1</v>
      </c>
      <c r="L147" s="41"/>
      <c r="M147" s="207" t="s">
        <v>1</v>
      </c>
      <c r="N147" s="208" t="s">
        <v>39</v>
      </c>
      <c r="O147" s="77"/>
      <c r="P147" s="209">
        <f>O147*H147</f>
        <v>0</v>
      </c>
      <c r="Q147" s="209">
        <v>0.000263</v>
      </c>
      <c r="R147" s="209">
        <f>Q147*H147</f>
        <v>0.0072482799999999993</v>
      </c>
      <c r="S147" s="209">
        <v>0</v>
      </c>
      <c r="T147" s="210">
        <f>S147*H147</f>
        <v>0</v>
      </c>
      <c r="AR147" s="15" t="s">
        <v>142</v>
      </c>
      <c r="AT147" s="15" t="s">
        <v>137</v>
      </c>
      <c r="AU147" s="15" t="s">
        <v>78</v>
      </c>
      <c r="AY147" s="15" t="s">
        <v>134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5" t="s">
        <v>76</v>
      </c>
      <c r="BK147" s="211">
        <f>ROUND(I147*H147,2)</f>
        <v>0</v>
      </c>
      <c r="BL147" s="15" t="s">
        <v>142</v>
      </c>
      <c r="BM147" s="15" t="s">
        <v>186</v>
      </c>
    </row>
    <row r="148" s="13" customFormat="1">
      <c r="B148" s="235"/>
      <c r="C148" s="236"/>
      <c r="D148" s="214" t="s">
        <v>148</v>
      </c>
      <c r="E148" s="237" t="s">
        <v>1</v>
      </c>
      <c r="F148" s="238" t="s">
        <v>187</v>
      </c>
      <c r="G148" s="236"/>
      <c r="H148" s="237" t="s">
        <v>1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AT148" s="244" t="s">
        <v>148</v>
      </c>
      <c r="AU148" s="244" t="s">
        <v>78</v>
      </c>
      <c r="AV148" s="13" t="s">
        <v>76</v>
      </c>
      <c r="AW148" s="13" t="s">
        <v>30</v>
      </c>
      <c r="AX148" s="13" t="s">
        <v>68</v>
      </c>
      <c r="AY148" s="244" t="s">
        <v>134</v>
      </c>
    </row>
    <row r="149" s="11" customFormat="1">
      <c r="B149" s="212"/>
      <c r="C149" s="213"/>
      <c r="D149" s="214" t="s">
        <v>148</v>
      </c>
      <c r="E149" s="215" t="s">
        <v>1</v>
      </c>
      <c r="F149" s="216" t="s">
        <v>188</v>
      </c>
      <c r="G149" s="213"/>
      <c r="H149" s="217">
        <v>11.699999999999999</v>
      </c>
      <c r="I149" s="218"/>
      <c r="J149" s="213"/>
      <c r="K149" s="213"/>
      <c r="L149" s="219"/>
      <c r="M149" s="220"/>
      <c r="N149" s="221"/>
      <c r="O149" s="221"/>
      <c r="P149" s="221"/>
      <c r="Q149" s="221"/>
      <c r="R149" s="221"/>
      <c r="S149" s="221"/>
      <c r="T149" s="222"/>
      <c r="AT149" s="223" t="s">
        <v>148</v>
      </c>
      <c r="AU149" s="223" t="s">
        <v>78</v>
      </c>
      <c r="AV149" s="11" t="s">
        <v>78</v>
      </c>
      <c r="AW149" s="11" t="s">
        <v>30</v>
      </c>
      <c r="AX149" s="11" t="s">
        <v>68</v>
      </c>
      <c r="AY149" s="223" t="s">
        <v>134</v>
      </c>
    </row>
    <row r="150" s="13" customFormat="1">
      <c r="B150" s="235"/>
      <c r="C150" s="236"/>
      <c r="D150" s="214" t="s">
        <v>148</v>
      </c>
      <c r="E150" s="237" t="s">
        <v>1</v>
      </c>
      <c r="F150" s="238" t="s">
        <v>189</v>
      </c>
      <c r="G150" s="236"/>
      <c r="H150" s="237" t="s">
        <v>1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AT150" s="244" t="s">
        <v>148</v>
      </c>
      <c r="AU150" s="244" t="s">
        <v>78</v>
      </c>
      <c r="AV150" s="13" t="s">
        <v>76</v>
      </c>
      <c r="AW150" s="13" t="s">
        <v>30</v>
      </c>
      <c r="AX150" s="13" t="s">
        <v>68</v>
      </c>
      <c r="AY150" s="244" t="s">
        <v>134</v>
      </c>
    </row>
    <row r="151" s="11" customFormat="1">
      <c r="B151" s="212"/>
      <c r="C151" s="213"/>
      <c r="D151" s="214" t="s">
        <v>148</v>
      </c>
      <c r="E151" s="215" t="s">
        <v>1</v>
      </c>
      <c r="F151" s="216" t="s">
        <v>190</v>
      </c>
      <c r="G151" s="213"/>
      <c r="H151" s="217">
        <v>15.859999999999999</v>
      </c>
      <c r="I151" s="218"/>
      <c r="J151" s="213"/>
      <c r="K151" s="213"/>
      <c r="L151" s="219"/>
      <c r="M151" s="220"/>
      <c r="N151" s="221"/>
      <c r="O151" s="221"/>
      <c r="P151" s="221"/>
      <c r="Q151" s="221"/>
      <c r="R151" s="221"/>
      <c r="S151" s="221"/>
      <c r="T151" s="222"/>
      <c r="AT151" s="223" t="s">
        <v>148</v>
      </c>
      <c r="AU151" s="223" t="s">
        <v>78</v>
      </c>
      <c r="AV151" s="11" t="s">
        <v>78</v>
      </c>
      <c r="AW151" s="11" t="s">
        <v>30</v>
      </c>
      <c r="AX151" s="11" t="s">
        <v>68</v>
      </c>
      <c r="AY151" s="223" t="s">
        <v>134</v>
      </c>
    </row>
    <row r="152" s="12" customFormat="1">
      <c r="B152" s="224"/>
      <c r="C152" s="225"/>
      <c r="D152" s="214" t="s">
        <v>148</v>
      </c>
      <c r="E152" s="226" t="s">
        <v>1</v>
      </c>
      <c r="F152" s="227" t="s">
        <v>150</v>
      </c>
      <c r="G152" s="225"/>
      <c r="H152" s="228">
        <v>27.559999999999999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AT152" s="234" t="s">
        <v>148</v>
      </c>
      <c r="AU152" s="234" t="s">
        <v>78</v>
      </c>
      <c r="AV152" s="12" t="s">
        <v>142</v>
      </c>
      <c r="AW152" s="12" t="s">
        <v>4</v>
      </c>
      <c r="AX152" s="12" t="s">
        <v>76</v>
      </c>
      <c r="AY152" s="234" t="s">
        <v>134</v>
      </c>
    </row>
    <row r="153" s="1" customFormat="1" ht="16.5" customHeight="1">
      <c r="B153" s="36"/>
      <c r="C153" s="200" t="s">
        <v>191</v>
      </c>
      <c r="D153" s="200" t="s">
        <v>137</v>
      </c>
      <c r="E153" s="201" t="s">
        <v>192</v>
      </c>
      <c r="F153" s="202" t="s">
        <v>193</v>
      </c>
      <c r="G153" s="203" t="s">
        <v>146</v>
      </c>
      <c r="H153" s="204">
        <v>27.559999999999999</v>
      </c>
      <c r="I153" s="205"/>
      <c r="J153" s="206">
        <f>ROUND(I153*H153,2)</f>
        <v>0</v>
      </c>
      <c r="K153" s="202" t="s">
        <v>1</v>
      </c>
      <c r="L153" s="41"/>
      <c r="M153" s="207" t="s">
        <v>1</v>
      </c>
      <c r="N153" s="208" t="s">
        <v>39</v>
      </c>
      <c r="O153" s="77"/>
      <c r="P153" s="209">
        <f>O153*H153</f>
        <v>0</v>
      </c>
      <c r="Q153" s="209">
        <v>0.0043839999999999999</v>
      </c>
      <c r="R153" s="209">
        <f>Q153*H153</f>
        <v>0.12082303999999999</v>
      </c>
      <c r="S153" s="209">
        <v>0</v>
      </c>
      <c r="T153" s="210">
        <f>S153*H153</f>
        <v>0</v>
      </c>
      <c r="AR153" s="15" t="s">
        <v>142</v>
      </c>
      <c r="AT153" s="15" t="s">
        <v>137</v>
      </c>
      <c r="AU153" s="15" t="s">
        <v>78</v>
      </c>
      <c r="AY153" s="15" t="s">
        <v>134</v>
      </c>
      <c r="BE153" s="211">
        <f>IF(N153="základní",J153,0)</f>
        <v>0</v>
      </c>
      <c r="BF153" s="211">
        <f>IF(N153="snížená",J153,0)</f>
        <v>0</v>
      </c>
      <c r="BG153" s="211">
        <f>IF(N153="zákl. přenesená",J153,0)</f>
        <v>0</v>
      </c>
      <c r="BH153" s="211">
        <f>IF(N153="sníž. přenesená",J153,0)</f>
        <v>0</v>
      </c>
      <c r="BI153" s="211">
        <f>IF(N153="nulová",J153,0)</f>
        <v>0</v>
      </c>
      <c r="BJ153" s="15" t="s">
        <v>76</v>
      </c>
      <c r="BK153" s="211">
        <f>ROUND(I153*H153,2)</f>
        <v>0</v>
      </c>
      <c r="BL153" s="15" t="s">
        <v>142</v>
      </c>
      <c r="BM153" s="15" t="s">
        <v>194</v>
      </c>
    </row>
    <row r="154" s="13" customFormat="1">
      <c r="B154" s="235"/>
      <c r="C154" s="236"/>
      <c r="D154" s="214" t="s">
        <v>148</v>
      </c>
      <c r="E154" s="237" t="s">
        <v>1</v>
      </c>
      <c r="F154" s="238" t="s">
        <v>187</v>
      </c>
      <c r="G154" s="236"/>
      <c r="H154" s="237" t="s">
        <v>1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148</v>
      </c>
      <c r="AU154" s="244" t="s">
        <v>78</v>
      </c>
      <c r="AV154" s="13" t="s">
        <v>76</v>
      </c>
      <c r="AW154" s="13" t="s">
        <v>30</v>
      </c>
      <c r="AX154" s="13" t="s">
        <v>68</v>
      </c>
      <c r="AY154" s="244" t="s">
        <v>134</v>
      </c>
    </row>
    <row r="155" s="11" customFormat="1">
      <c r="B155" s="212"/>
      <c r="C155" s="213"/>
      <c r="D155" s="214" t="s">
        <v>148</v>
      </c>
      <c r="E155" s="215" t="s">
        <v>1</v>
      </c>
      <c r="F155" s="216" t="s">
        <v>188</v>
      </c>
      <c r="G155" s="213"/>
      <c r="H155" s="217">
        <v>11.699999999999999</v>
      </c>
      <c r="I155" s="218"/>
      <c r="J155" s="213"/>
      <c r="K155" s="213"/>
      <c r="L155" s="219"/>
      <c r="M155" s="220"/>
      <c r="N155" s="221"/>
      <c r="O155" s="221"/>
      <c r="P155" s="221"/>
      <c r="Q155" s="221"/>
      <c r="R155" s="221"/>
      <c r="S155" s="221"/>
      <c r="T155" s="222"/>
      <c r="AT155" s="223" t="s">
        <v>148</v>
      </c>
      <c r="AU155" s="223" t="s">
        <v>78</v>
      </c>
      <c r="AV155" s="11" t="s">
        <v>78</v>
      </c>
      <c r="AW155" s="11" t="s">
        <v>30</v>
      </c>
      <c r="AX155" s="11" t="s">
        <v>68</v>
      </c>
      <c r="AY155" s="223" t="s">
        <v>134</v>
      </c>
    </row>
    <row r="156" s="13" customFormat="1">
      <c r="B156" s="235"/>
      <c r="C156" s="236"/>
      <c r="D156" s="214" t="s">
        <v>148</v>
      </c>
      <c r="E156" s="237" t="s">
        <v>1</v>
      </c>
      <c r="F156" s="238" t="s">
        <v>189</v>
      </c>
      <c r="G156" s="236"/>
      <c r="H156" s="237" t="s">
        <v>1</v>
      </c>
      <c r="I156" s="239"/>
      <c r="J156" s="236"/>
      <c r="K156" s="236"/>
      <c r="L156" s="240"/>
      <c r="M156" s="241"/>
      <c r="N156" s="242"/>
      <c r="O156" s="242"/>
      <c r="P156" s="242"/>
      <c r="Q156" s="242"/>
      <c r="R156" s="242"/>
      <c r="S156" s="242"/>
      <c r="T156" s="243"/>
      <c r="AT156" s="244" t="s">
        <v>148</v>
      </c>
      <c r="AU156" s="244" t="s">
        <v>78</v>
      </c>
      <c r="AV156" s="13" t="s">
        <v>76</v>
      </c>
      <c r="AW156" s="13" t="s">
        <v>30</v>
      </c>
      <c r="AX156" s="13" t="s">
        <v>68</v>
      </c>
      <c r="AY156" s="244" t="s">
        <v>134</v>
      </c>
    </row>
    <row r="157" s="11" customFormat="1">
      <c r="B157" s="212"/>
      <c r="C157" s="213"/>
      <c r="D157" s="214" t="s">
        <v>148</v>
      </c>
      <c r="E157" s="215" t="s">
        <v>1</v>
      </c>
      <c r="F157" s="216" t="s">
        <v>190</v>
      </c>
      <c r="G157" s="213"/>
      <c r="H157" s="217">
        <v>15.859999999999999</v>
      </c>
      <c r="I157" s="218"/>
      <c r="J157" s="213"/>
      <c r="K157" s="213"/>
      <c r="L157" s="219"/>
      <c r="M157" s="220"/>
      <c r="N157" s="221"/>
      <c r="O157" s="221"/>
      <c r="P157" s="221"/>
      <c r="Q157" s="221"/>
      <c r="R157" s="221"/>
      <c r="S157" s="221"/>
      <c r="T157" s="222"/>
      <c r="AT157" s="223" t="s">
        <v>148</v>
      </c>
      <c r="AU157" s="223" t="s">
        <v>78</v>
      </c>
      <c r="AV157" s="11" t="s">
        <v>78</v>
      </c>
      <c r="AW157" s="11" t="s">
        <v>30</v>
      </c>
      <c r="AX157" s="11" t="s">
        <v>68</v>
      </c>
      <c r="AY157" s="223" t="s">
        <v>134</v>
      </c>
    </row>
    <row r="158" s="12" customFormat="1">
      <c r="B158" s="224"/>
      <c r="C158" s="225"/>
      <c r="D158" s="214" t="s">
        <v>148</v>
      </c>
      <c r="E158" s="226" t="s">
        <v>1</v>
      </c>
      <c r="F158" s="227" t="s">
        <v>150</v>
      </c>
      <c r="G158" s="225"/>
      <c r="H158" s="228">
        <v>27.559999999999999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AT158" s="234" t="s">
        <v>148</v>
      </c>
      <c r="AU158" s="234" t="s">
        <v>78</v>
      </c>
      <c r="AV158" s="12" t="s">
        <v>142</v>
      </c>
      <c r="AW158" s="12" t="s">
        <v>4</v>
      </c>
      <c r="AX158" s="12" t="s">
        <v>76</v>
      </c>
      <c r="AY158" s="234" t="s">
        <v>134</v>
      </c>
    </row>
    <row r="159" s="1" customFormat="1" ht="16.5" customHeight="1">
      <c r="B159" s="36"/>
      <c r="C159" s="200" t="s">
        <v>195</v>
      </c>
      <c r="D159" s="200" t="s">
        <v>137</v>
      </c>
      <c r="E159" s="201" t="s">
        <v>196</v>
      </c>
      <c r="F159" s="202" t="s">
        <v>197</v>
      </c>
      <c r="G159" s="203" t="s">
        <v>146</v>
      </c>
      <c r="H159" s="204">
        <v>10.44</v>
      </c>
      <c r="I159" s="205"/>
      <c r="J159" s="206">
        <f>ROUND(I159*H159,2)</f>
        <v>0</v>
      </c>
      <c r="K159" s="202" t="s">
        <v>1</v>
      </c>
      <c r="L159" s="41"/>
      <c r="M159" s="207" t="s">
        <v>1</v>
      </c>
      <c r="N159" s="208" t="s">
        <v>39</v>
      </c>
      <c r="O159" s="77"/>
      <c r="P159" s="209">
        <f>O159*H159</f>
        <v>0</v>
      </c>
      <c r="Q159" s="209">
        <v>0.0030000000000000001</v>
      </c>
      <c r="R159" s="209">
        <f>Q159*H159</f>
        <v>0.031320000000000001</v>
      </c>
      <c r="S159" s="209">
        <v>0</v>
      </c>
      <c r="T159" s="210">
        <f>S159*H159</f>
        <v>0</v>
      </c>
      <c r="AR159" s="15" t="s">
        <v>142</v>
      </c>
      <c r="AT159" s="15" t="s">
        <v>137</v>
      </c>
      <c r="AU159" s="15" t="s">
        <v>78</v>
      </c>
      <c r="AY159" s="15" t="s">
        <v>134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5" t="s">
        <v>76</v>
      </c>
      <c r="BK159" s="211">
        <f>ROUND(I159*H159,2)</f>
        <v>0</v>
      </c>
      <c r="BL159" s="15" t="s">
        <v>142</v>
      </c>
      <c r="BM159" s="15" t="s">
        <v>198</v>
      </c>
    </row>
    <row r="160" s="13" customFormat="1">
      <c r="B160" s="235"/>
      <c r="C160" s="236"/>
      <c r="D160" s="214" t="s">
        <v>148</v>
      </c>
      <c r="E160" s="237" t="s">
        <v>1</v>
      </c>
      <c r="F160" s="238" t="s">
        <v>187</v>
      </c>
      <c r="G160" s="236"/>
      <c r="H160" s="237" t="s">
        <v>1</v>
      </c>
      <c r="I160" s="239"/>
      <c r="J160" s="236"/>
      <c r="K160" s="236"/>
      <c r="L160" s="240"/>
      <c r="M160" s="241"/>
      <c r="N160" s="242"/>
      <c r="O160" s="242"/>
      <c r="P160" s="242"/>
      <c r="Q160" s="242"/>
      <c r="R160" s="242"/>
      <c r="S160" s="242"/>
      <c r="T160" s="243"/>
      <c r="AT160" s="244" t="s">
        <v>148</v>
      </c>
      <c r="AU160" s="244" t="s">
        <v>78</v>
      </c>
      <c r="AV160" s="13" t="s">
        <v>76</v>
      </c>
      <c r="AW160" s="13" t="s">
        <v>30</v>
      </c>
      <c r="AX160" s="13" t="s">
        <v>68</v>
      </c>
      <c r="AY160" s="244" t="s">
        <v>134</v>
      </c>
    </row>
    <row r="161" s="11" customFormat="1">
      <c r="B161" s="212"/>
      <c r="C161" s="213"/>
      <c r="D161" s="214" t="s">
        <v>148</v>
      </c>
      <c r="E161" s="215" t="s">
        <v>1</v>
      </c>
      <c r="F161" s="216" t="s">
        <v>199</v>
      </c>
      <c r="G161" s="213"/>
      <c r="H161" s="217">
        <v>16.18</v>
      </c>
      <c r="I161" s="218"/>
      <c r="J161" s="213"/>
      <c r="K161" s="213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148</v>
      </c>
      <c r="AU161" s="223" t="s">
        <v>78</v>
      </c>
      <c r="AV161" s="11" t="s">
        <v>78</v>
      </c>
      <c r="AW161" s="11" t="s">
        <v>30</v>
      </c>
      <c r="AX161" s="11" t="s">
        <v>68</v>
      </c>
      <c r="AY161" s="223" t="s">
        <v>134</v>
      </c>
    </row>
    <row r="162" s="13" customFormat="1">
      <c r="B162" s="235"/>
      <c r="C162" s="236"/>
      <c r="D162" s="214" t="s">
        <v>148</v>
      </c>
      <c r="E162" s="237" t="s">
        <v>1</v>
      </c>
      <c r="F162" s="238" t="s">
        <v>189</v>
      </c>
      <c r="G162" s="236"/>
      <c r="H162" s="237" t="s">
        <v>1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148</v>
      </c>
      <c r="AU162" s="244" t="s">
        <v>78</v>
      </c>
      <c r="AV162" s="13" t="s">
        <v>76</v>
      </c>
      <c r="AW162" s="13" t="s">
        <v>30</v>
      </c>
      <c r="AX162" s="13" t="s">
        <v>68</v>
      </c>
      <c r="AY162" s="244" t="s">
        <v>134</v>
      </c>
    </row>
    <row r="163" s="11" customFormat="1">
      <c r="B163" s="212"/>
      <c r="C163" s="213"/>
      <c r="D163" s="214" t="s">
        <v>148</v>
      </c>
      <c r="E163" s="215" t="s">
        <v>1</v>
      </c>
      <c r="F163" s="216" t="s">
        <v>190</v>
      </c>
      <c r="G163" s="213"/>
      <c r="H163" s="217">
        <v>15.859999999999999</v>
      </c>
      <c r="I163" s="218"/>
      <c r="J163" s="213"/>
      <c r="K163" s="213"/>
      <c r="L163" s="219"/>
      <c r="M163" s="220"/>
      <c r="N163" s="221"/>
      <c r="O163" s="221"/>
      <c r="P163" s="221"/>
      <c r="Q163" s="221"/>
      <c r="R163" s="221"/>
      <c r="S163" s="221"/>
      <c r="T163" s="222"/>
      <c r="AT163" s="223" t="s">
        <v>148</v>
      </c>
      <c r="AU163" s="223" t="s">
        <v>78</v>
      </c>
      <c r="AV163" s="11" t="s">
        <v>78</v>
      </c>
      <c r="AW163" s="11" t="s">
        <v>30</v>
      </c>
      <c r="AX163" s="11" t="s">
        <v>68</v>
      </c>
      <c r="AY163" s="223" t="s">
        <v>134</v>
      </c>
    </row>
    <row r="164" s="13" customFormat="1">
      <c r="B164" s="235"/>
      <c r="C164" s="236"/>
      <c r="D164" s="214" t="s">
        <v>148</v>
      </c>
      <c r="E164" s="237" t="s">
        <v>1</v>
      </c>
      <c r="F164" s="238" t="s">
        <v>200</v>
      </c>
      <c r="G164" s="236"/>
      <c r="H164" s="237" t="s">
        <v>1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AT164" s="244" t="s">
        <v>148</v>
      </c>
      <c r="AU164" s="244" t="s">
        <v>78</v>
      </c>
      <c r="AV164" s="13" t="s">
        <v>76</v>
      </c>
      <c r="AW164" s="13" t="s">
        <v>30</v>
      </c>
      <c r="AX164" s="13" t="s">
        <v>68</v>
      </c>
      <c r="AY164" s="244" t="s">
        <v>134</v>
      </c>
    </row>
    <row r="165" s="11" customFormat="1">
      <c r="B165" s="212"/>
      <c r="C165" s="213"/>
      <c r="D165" s="214" t="s">
        <v>148</v>
      </c>
      <c r="E165" s="215" t="s">
        <v>1</v>
      </c>
      <c r="F165" s="216" t="s">
        <v>201</v>
      </c>
      <c r="G165" s="213"/>
      <c r="H165" s="217">
        <v>-7.5999999999999996</v>
      </c>
      <c r="I165" s="218"/>
      <c r="J165" s="213"/>
      <c r="K165" s="213"/>
      <c r="L165" s="219"/>
      <c r="M165" s="220"/>
      <c r="N165" s="221"/>
      <c r="O165" s="221"/>
      <c r="P165" s="221"/>
      <c r="Q165" s="221"/>
      <c r="R165" s="221"/>
      <c r="S165" s="221"/>
      <c r="T165" s="222"/>
      <c r="AT165" s="223" t="s">
        <v>148</v>
      </c>
      <c r="AU165" s="223" t="s">
        <v>78</v>
      </c>
      <c r="AV165" s="11" t="s">
        <v>78</v>
      </c>
      <c r="AW165" s="11" t="s">
        <v>30</v>
      </c>
      <c r="AX165" s="11" t="s">
        <v>68</v>
      </c>
      <c r="AY165" s="223" t="s">
        <v>134</v>
      </c>
    </row>
    <row r="166" s="11" customFormat="1">
      <c r="B166" s="212"/>
      <c r="C166" s="213"/>
      <c r="D166" s="214" t="s">
        <v>148</v>
      </c>
      <c r="E166" s="215" t="s">
        <v>1</v>
      </c>
      <c r="F166" s="216" t="s">
        <v>202</v>
      </c>
      <c r="G166" s="213"/>
      <c r="H166" s="217">
        <v>-14</v>
      </c>
      <c r="I166" s="218"/>
      <c r="J166" s="213"/>
      <c r="K166" s="213"/>
      <c r="L166" s="219"/>
      <c r="M166" s="220"/>
      <c r="N166" s="221"/>
      <c r="O166" s="221"/>
      <c r="P166" s="221"/>
      <c r="Q166" s="221"/>
      <c r="R166" s="221"/>
      <c r="S166" s="221"/>
      <c r="T166" s="222"/>
      <c r="AT166" s="223" t="s">
        <v>148</v>
      </c>
      <c r="AU166" s="223" t="s">
        <v>78</v>
      </c>
      <c r="AV166" s="11" t="s">
        <v>78</v>
      </c>
      <c r="AW166" s="11" t="s">
        <v>30</v>
      </c>
      <c r="AX166" s="11" t="s">
        <v>68</v>
      </c>
      <c r="AY166" s="223" t="s">
        <v>134</v>
      </c>
    </row>
    <row r="167" s="12" customFormat="1">
      <c r="B167" s="224"/>
      <c r="C167" s="225"/>
      <c r="D167" s="214" t="s">
        <v>148</v>
      </c>
      <c r="E167" s="226" t="s">
        <v>1</v>
      </c>
      <c r="F167" s="227" t="s">
        <v>150</v>
      </c>
      <c r="G167" s="225"/>
      <c r="H167" s="228">
        <v>10.44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AT167" s="234" t="s">
        <v>148</v>
      </c>
      <c r="AU167" s="234" t="s">
        <v>78</v>
      </c>
      <c r="AV167" s="12" t="s">
        <v>142</v>
      </c>
      <c r="AW167" s="12" t="s">
        <v>4</v>
      </c>
      <c r="AX167" s="12" t="s">
        <v>76</v>
      </c>
      <c r="AY167" s="234" t="s">
        <v>134</v>
      </c>
    </row>
    <row r="168" s="1" customFormat="1" ht="16.5" customHeight="1">
      <c r="B168" s="36"/>
      <c r="C168" s="200" t="s">
        <v>203</v>
      </c>
      <c r="D168" s="200" t="s">
        <v>137</v>
      </c>
      <c r="E168" s="201" t="s">
        <v>204</v>
      </c>
      <c r="F168" s="202" t="s">
        <v>205</v>
      </c>
      <c r="G168" s="203" t="s">
        <v>146</v>
      </c>
      <c r="H168" s="204">
        <v>10.44</v>
      </c>
      <c r="I168" s="205"/>
      <c r="J168" s="206">
        <f>ROUND(I168*H168,2)</f>
        <v>0</v>
      </c>
      <c r="K168" s="202" t="s">
        <v>1</v>
      </c>
      <c r="L168" s="41"/>
      <c r="M168" s="207" t="s">
        <v>1</v>
      </c>
      <c r="N168" s="208" t="s">
        <v>39</v>
      </c>
      <c r="O168" s="77"/>
      <c r="P168" s="209">
        <f>O168*H168</f>
        <v>0</v>
      </c>
      <c r="Q168" s="209">
        <v>0.015400000000000001</v>
      </c>
      <c r="R168" s="209">
        <f>Q168*H168</f>
        <v>0.160776</v>
      </c>
      <c r="S168" s="209">
        <v>0</v>
      </c>
      <c r="T168" s="210">
        <f>S168*H168</f>
        <v>0</v>
      </c>
      <c r="AR168" s="15" t="s">
        <v>142</v>
      </c>
      <c r="AT168" s="15" t="s">
        <v>137</v>
      </c>
      <c r="AU168" s="15" t="s">
        <v>78</v>
      </c>
      <c r="AY168" s="15" t="s">
        <v>134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15" t="s">
        <v>76</v>
      </c>
      <c r="BK168" s="211">
        <f>ROUND(I168*H168,2)</f>
        <v>0</v>
      </c>
      <c r="BL168" s="15" t="s">
        <v>142</v>
      </c>
      <c r="BM168" s="15" t="s">
        <v>206</v>
      </c>
    </row>
    <row r="169" s="13" customFormat="1">
      <c r="B169" s="235"/>
      <c r="C169" s="236"/>
      <c r="D169" s="214" t="s">
        <v>148</v>
      </c>
      <c r="E169" s="237" t="s">
        <v>1</v>
      </c>
      <c r="F169" s="238" t="s">
        <v>187</v>
      </c>
      <c r="G169" s="236"/>
      <c r="H169" s="237" t="s">
        <v>1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AT169" s="244" t="s">
        <v>148</v>
      </c>
      <c r="AU169" s="244" t="s">
        <v>78</v>
      </c>
      <c r="AV169" s="13" t="s">
        <v>76</v>
      </c>
      <c r="AW169" s="13" t="s">
        <v>30</v>
      </c>
      <c r="AX169" s="13" t="s">
        <v>68</v>
      </c>
      <c r="AY169" s="244" t="s">
        <v>134</v>
      </c>
    </row>
    <row r="170" s="11" customFormat="1">
      <c r="B170" s="212"/>
      <c r="C170" s="213"/>
      <c r="D170" s="214" t="s">
        <v>148</v>
      </c>
      <c r="E170" s="215" t="s">
        <v>1</v>
      </c>
      <c r="F170" s="216" t="s">
        <v>199</v>
      </c>
      <c r="G170" s="213"/>
      <c r="H170" s="217">
        <v>16.18</v>
      </c>
      <c r="I170" s="218"/>
      <c r="J170" s="213"/>
      <c r="K170" s="213"/>
      <c r="L170" s="219"/>
      <c r="M170" s="220"/>
      <c r="N170" s="221"/>
      <c r="O170" s="221"/>
      <c r="P170" s="221"/>
      <c r="Q170" s="221"/>
      <c r="R170" s="221"/>
      <c r="S170" s="221"/>
      <c r="T170" s="222"/>
      <c r="AT170" s="223" t="s">
        <v>148</v>
      </c>
      <c r="AU170" s="223" t="s">
        <v>78</v>
      </c>
      <c r="AV170" s="11" t="s">
        <v>78</v>
      </c>
      <c r="AW170" s="11" t="s">
        <v>30</v>
      </c>
      <c r="AX170" s="11" t="s">
        <v>68</v>
      </c>
      <c r="AY170" s="223" t="s">
        <v>134</v>
      </c>
    </row>
    <row r="171" s="13" customFormat="1">
      <c r="B171" s="235"/>
      <c r="C171" s="236"/>
      <c r="D171" s="214" t="s">
        <v>148</v>
      </c>
      <c r="E171" s="237" t="s">
        <v>1</v>
      </c>
      <c r="F171" s="238" t="s">
        <v>189</v>
      </c>
      <c r="G171" s="236"/>
      <c r="H171" s="237" t="s">
        <v>1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148</v>
      </c>
      <c r="AU171" s="244" t="s">
        <v>78</v>
      </c>
      <c r="AV171" s="13" t="s">
        <v>76</v>
      </c>
      <c r="AW171" s="13" t="s">
        <v>30</v>
      </c>
      <c r="AX171" s="13" t="s">
        <v>68</v>
      </c>
      <c r="AY171" s="244" t="s">
        <v>134</v>
      </c>
    </row>
    <row r="172" s="11" customFormat="1">
      <c r="B172" s="212"/>
      <c r="C172" s="213"/>
      <c r="D172" s="214" t="s">
        <v>148</v>
      </c>
      <c r="E172" s="215" t="s">
        <v>1</v>
      </c>
      <c r="F172" s="216" t="s">
        <v>190</v>
      </c>
      <c r="G172" s="213"/>
      <c r="H172" s="217">
        <v>15.859999999999999</v>
      </c>
      <c r="I172" s="218"/>
      <c r="J172" s="213"/>
      <c r="K172" s="213"/>
      <c r="L172" s="219"/>
      <c r="M172" s="220"/>
      <c r="N172" s="221"/>
      <c r="O172" s="221"/>
      <c r="P172" s="221"/>
      <c r="Q172" s="221"/>
      <c r="R172" s="221"/>
      <c r="S172" s="221"/>
      <c r="T172" s="222"/>
      <c r="AT172" s="223" t="s">
        <v>148</v>
      </c>
      <c r="AU172" s="223" t="s">
        <v>78</v>
      </c>
      <c r="AV172" s="11" t="s">
        <v>78</v>
      </c>
      <c r="AW172" s="11" t="s">
        <v>30</v>
      </c>
      <c r="AX172" s="11" t="s">
        <v>68</v>
      </c>
      <c r="AY172" s="223" t="s">
        <v>134</v>
      </c>
    </row>
    <row r="173" s="13" customFormat="1">
      <c r="B173" s="235"/>
      <c r="C173" s="236"/>
      <c r="D173" s="214" t="s">
        <v>148</v>
      </c>
      <c r="E173" s="237" t="s">
        <v>1</v>
      </c>
      <c r="F173" s="238" t="s">
        <v>200</v>
      </c>
      <c r="G173" s="236"/>
      <c r="H173" s="237" t="s">
        <v>1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148</v>
      </c>
      <c r="AU173" s="244" t="s">
        <v>78</v>
      </c>
      <c r="AV173" s="13" t="s">
        <v>76</v>
      </c>
      <c r="AW173" s="13" t="s">
        <v>30</v>
      </c>
      <c r="AX173" s="13" t="s">
        <v>68</v>
      </c>
      <c r="AY173" s="244" t="s">
        <v>134</v>
      </c>
    </row>
    <row r="174" s="11" customFormat="1">
      <c r="B174" s="212"/>
      <c r="C174" s="213"/>
      <c r="D174" s="214" t="s">
        <v>148</v>
      </c>
      <c r="E174" s="215" t="s">
        <v>1</v>
      </c>
      <c r="F174" s="216" t="s">
        <v>201</v>
      </c>
      <c r="G174" s="213"/>
      <c r="H174" s="217">
        <v>-7.5999999999999996</v>
      </c>
      <c r="I174" s="218"/>
      <c r="J174" s="213"/>
      <c r="K174" s="213"/>
      <c r="L174" s="219"/>
      <c r="M174" s="220"/>
      <c r="N174" s="221"/>
      <c r="O174" s="221"/>
      <c r="P174" s="221"/>
      <c r="Q174" s="221"/>
      <c r="R174" s="221"/>
      <c r="S174" s="221"/>
      <c r="T174" s="222"/>
      <c r="AT174" s="223" t="s">
        <v>148</v>
      </c>
      <c r="AU174" s="223" t="s">
        <v>78</v>
      </c>
      <c r="AV174" s="11" t="s">
        <v>78</v>
      </c>
      <c r="AW174" s="11" t="s">
        <v>30</v>
      </c>
      <c r="AX174" s="11" t="s">
        <v>68</v>
      </c>
      <c r="AY174" s="223" t="s">
        <v>134</v>
      </c>
    </row>
    <row r="175" s="11" customFormat="1">
      <c r="B175" s="212"/>
      <c r="C175" s="213"/>
      <c r="D175" s="214" t="s">
        <v>148</v>
      </c>
      <c r="E175" s="215" t="s">
        <v>1</v>
      </c>
      <c r="F175" s="216" t="s">
        <v>202</v>
      </c>
      <c r="G175" s="213"/>
      <c r="H175" s="217">
        <v>-14</v>
      </c>
      <c r="I175" s="218"/>
      <c r="J175" s="213"/>
      <c r="K175" s="213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148</v>
      </c>
      <c r="AU175" s="223" t="s">
        <v>78</v>
      </c>
      <c r="AV175" s="11" t="s">
        <v>78</v>
      </c>
      <c r="AW175" s="11" t="s">
        <v>30</v>
      </c>
      <c r="AX175" s="11" t="s">
        <v>68</v>
      </c>
      <c r="AY175" s="223" t="s">
        <v>134</v>
      </c>
    </row>
    <row r="176" s="12" customFormat="1">
      <c r="B176" s="224"/>
      <c r="C176" s="225"/>
      <c r="D176" s="214" t="s">
        <v>148</v>
      </c>
      <c r="E176" s="226" t="s">
        <v>1</v>
      </c>
      <c r="F176" s="227" t="s">
        <v>150</v>
      </c>
      <c r="G176" s="225"/>
      <c r="H176" s="228">
        <v>10.44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AT176" s="234" t="s">
        <v>148</v>
      </c>
      <c r="AU176" s="234" t="s">
        <v>78</v>
      </c>
      <c r="AV176" s="12" t="s">
        <v>142</v>
      </c>
      <c r="AW176" s="12" t="s">
        <v>4</v>
      </c>
      <c r="AX176" s="12" t="s">
        <v>76</v>
      </c>
      <c r="AY176" s="234" t="s">
        <v>134</v>
      </c>
    </row>
    <row r="177" s="1" customFormat="1" ht="16.5" customHeight="1">
      <c r="B177" s="36"/>
      <c r="C177" s="200" t="s">
        <v>207</v>
      </c>
      <c r="D177" s="200" t="s">
        <v>137</v>
      </c>
      <c r="E177" s="201" t="s">
        <v>208</v>
      </c>
      <c r="F177" s="202" t="s">
        <v>209</v>
      </c>
      <c r="G177" s="203" t="s">
        <v>146</v>
      </c>
      <c r="H177" s="204">
        <v>38.240000000000002</v>
      </c>
      <c r="I177" s="205"/>
      <c r="J177" s="206">
        <f>ROUND(I177*H177,2)</f>
        <v>0</v>
      </c>
      <c r="K177" s="202" t="s">
        <v>1</v>
      </c>
      <c r="L177" s="41"/>
      <c r="M177" s="207" t="s">
        <v>1</v>
      </c>
      <c r="N177" s="208" t="s">
        <v>39</v>
      </c>
      <c r="O177" s="77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10">
        <f>S177*H177</f>
        <v>0</v>
      </c>
      <c r="AR177" s="15" t="s">
        <v>142</v>
      </c>
      <c r="AT177" s="15" t="s">
        <v>137</v>
      </c>
      <c r="AU177" s="15" t="s">
        <v>78</v>
      </c>
      <c r="AY177" s="15" t="s">
        <v>134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5" t="s">
        <v>76</v>
      </c>
      <c r="BK177" s="211">
        <f>ROUND(I177*H177,2)</f>
        <v>0</v>
      </c>
      <c r="BL177" s="15" t="s">
        <v>142</v>
      </c>
      <c r="BM177" s="15" t="s">
        <v>210</v>
      </c>
    </row>
    <row r="178" s="13" customFormat="1">
      <c r="B178" s="235"/>
      <c r="C178" s="236"/>
      <c r="D178" s="214" t="s">
        <v>148</v>
      </c>
      <c r="E178" s="237" t="s">
        <v>1</v>
      </c>
      <c r="F178" s="238" t="s">
        <v>211</v>
      </c>
      <c r="G178" s="236"/>
      <c r="H178" s="237" t="s">
        <v>1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AT178" s="244" t="s">
        <v>148</v>
      </c>
      <c r="AU178" s="244" t="s">
        <v>78</v>
      </c>
      <c r="AV178" s="13" t="s">
        <v>76</v>
      </c>
      <c r="AW178" s="13" t="s">
        <v>30</v>
      </c>
      <c r="AX178" s="13" t="s">
        <v>68</v>
      </c>
      <c r="AY178" s="244" t="s">
        <v>134</v>
      </c>
    </row>
    <row r="179" s="11" customFormat="1">
      <c r="B179" s="212"/>
      <c r="C179" s="213"/>
      <c r="D179" s="214" t="s">
        <v>148</v>
      </c>
      <c r="E179" s="215" t="s">
        <v>1</v>
      </c>
      <c r="F179" s="216" t="s">
        <v>212</v>
      </c>
      <c r="G179" s="213"/>
      <c r="H179" s="217">
        <v>13.32</v>
      </c>
      <c r="I179" s="218"/>
      <c r="J179" s="213"/>
      <c r="K179" s="213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148</v>
      </c>
      <c r="AU179" s="223" t="s">
        <v>78</v>
      </c>
      <c r="AV179" s="11" t="s">
        <v>78</v>
      </c>
      <c r="AW179" s="11" t="s">
        <v>30</v>
      </c>
      <c r="AX179" s="11" t="s">
        <v>68</v>
      </c>
      <c r="AY179" s="223" t="s">
        <v>134</v>
      </c>
    </row>
    <row r="180" s="13" customFormat="1">
      <c r="B180" s="235"/>
      <c r="C180" s="236"/>
      <c r="D180" s="214" t="s">
        <v>148</v>
      </c>
      <c r="E180" s="237" t="s">
        <v>1</v>
      </c>
      <c r="F180" s="238" t="s">
        <v>213</v>
      </c>
      <c r="G180" s="236"/>
      <c r="H180" s="237" t="s">
        <v>1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148</v>
      </c>
      <c r="AU180" s="244" t="s">
        <v>78</v>
      </c>
      <c r="AV180" s="13" t="s">
        <v>76</v>
      </c>
      <c r="AW180" s="13" t="s">
        <v>30</v>
      </c>
      <c r="AX180" s="13" t="s">
        <v>68</v>
      </c>
      <c r="AY180" s="244" t="s">
        <v>134</v>
      </c>
    </row>
    <row r="181" s="11" customFormat="1">
      <c r="B181" s="212"/>
      <c r="C181" s="213"/>
      <c r="D181" s="214" t="s">
        <v>148</v>
      </c>
      <c r="E181" s="215" t="s">
        <v>1</v>
      </c>
      <c r="F181" s="216" t="s">
        <v>214</v>
      </c>
      <c r="G181" s="213"/>
      <c r="H181" s="217">
        <v>21.600000000000001</v>
      </c>
      <c r="I181" s="218"/>
      <c r="J181" s="213"/>
      <c r="K181" s="213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148</v>
      </c>
      <c r="AU181" s="223" t="s">
        <v>78</v>
      </c>
      <c r="AV181" s="11" t="s">
        <v>78</v>
      </c>
      <c r="AW181" s="11" t="s">
        <v>30</v>
      </c>
      <c r="AX181" s="11" t="s">
        <v>68</v>
      </c>
      <c r="AY181" s="223" t="s">
        <v>134</v>
      </c>
    </row>
    <row r="182" s="13" customFormat="1">
      <c r="B182" s="235"/>
      <c r="C182" s="236"/>
      <c r="D182" s="214" t="s">
        <v>148</v>
      </c>
      <c r="E182" s="237" t="s">
        <v>1</v>
      </c>
      <c r="F182" s="238" t="s">
        <v>215</v>
      </c>
      <c r="G182" s="236"/>
      <c r="H182" s="237" t="s">
        <v>1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148</v>
      </c>
      <c r="AU182" s="244" t="s">
        <v>78</v>
      </c>
      <c r="AV182" s="13" t="s">
        <v>76</v>
      </c>
      <c r="AW182" s="13" t="s">
        <v>30</v>
      </c>
      <c r="AX182" s="13" t="s">
        <v>68</v>
      </c>
      <c r="AY182" s="244" t="s">
        <v>134</v>
      </c>
    </row>
    <row r="183" s="11" customFormat="1">
      <c r="B183" s="212"/>
      <c r="C183" s="213"/>
      <c r="D183" s="214" t="s">
        <v>148</v>
      </c>
      <c r="E183" s="215" t="s">
        <v>1</v>
      </c>
      <c r="F183" s="216" t="s">
        <v>216</v>
      </c>
      <c r="G183" s="213"/>
      <c r="H183" s="217">
        <v>3.3199999999999998</v>
      </c>
      <c r="I183" s="218"/>
      <c r="J183" s="213"/>
      <c r="K183" s="213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148</v>
      </c>
      <c r="AU183" s="223" t="s">
        <v>78</v>
      </c>
      <c r="AV183" s="11" t="s">
        <v>78</v>
      </c>
      <c r="AW183" s="11" t="s">
        <v>30</v>
      </c>
      <c r="AX183" s="11" t="s">
        <v>68</v>
      </c>
      <c r="AY183" s="223" t="s">
        <v>134</v>
      </c>
    </row>
    <row r="184" s="12" customFormat="1">
      <c r="B184" s="224"/>
      <c r="C184" s="225"/>
      <c r="D184" s="214" t="s">
        <v>148</v>
      </c>
      <c r="E184" s="226" t="s">
        <v>1</v>
      </c>
      <c r="F184" s="227" t="s">
        <v>150</v>
      </c>
      <c r="G184" s="225"/>
      <c r="H184" s="228">
        <v>38.240000000000002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AT184" s="234" t="s">
        <v>148</v>
      </c>
      <c r="AU184" s="234" t="s">
        <v>78</v>
      </c>
      <c r="AV184" s="12" t="s">
        <v>142</v>
      </c>
      <c r="AW184" s="12" t="s">
        <v>4</v>
      </c>
      <c r="AX184" s="12" t="s">
        <v>76</v>
      </c>
      <c r="AY184" s="234" t="s">
        <v>134</v>
      </c>
    </row>
    <row r="185" s="10" customFormat="1" ht="22.8" customHeight="1">
      <c r="B185" s="184"/>
      <c r="C185" s="185"/>
      <c r="D185" s="186" t="s">
        <v>67</v>
      </c>
      <c r="E185" s="198" t="s">
        <v>217</v>
      </c>
      <c r="F185" s="198" t="s">
        <v>218</v>
      </c>
      <c r="G185" s="185"/>
      <c r="H185" s="185"/>
      <c r="I185" s="188"/>
      <c r="J185" s="199">
        <f>BK185</f>
        <v>0</v>
      </c>
      <c r="K185" s="185"/>
      <c r="L185" s="190"/>
      <c r="M185" s="191"/>
      <c r="N185" s="192"/>
      <c r="O185" s="192"/>
      <c r="P185" s="193">
        <f>SUM(P186:P189)</f>
        <v>0</v>
      </c>
      <c r="Q185" s="192"/>
      <c r="R185" s="193">
        <f>SUM(R186:R189)</f>
        <v>0.50090747999999996</v>
      </c>
      <c r="S185" s="192"/>
      <c r="T185" s="194">
        <f>SUM(T186:T189)</f>
        <v>0</v>
      </c>
      <c r="AR185" s="195" t="s">
        <v>76</v>
      </c>
      <c r="AT185" s="196" t="s">
        <v>67</v>
      </c>
      <c r="AU185" s="196" t="s">
        <v>76</v>
      </c>
      <c r="AY185" s="195" t="s">
        <v>134</v>
      </c>
      <c r="BK185" s="197">
        <f>SUM(BK186:BK189)</f>
        <v>0</v>
      </c>
    </row>
    <row r="186" s="1" customFormat="1" ht="16.5" customHeight="1">
      <c r="B186" s="36"/>
      <c r="C186" s="200" t="s">
        <v>219</v>
      </c>
      <c r="D186" s="200" t="s">
        <v>137</v>
      </c>
      <c r="E186" s="201" t="s">
        <v>220</v>
      </c>
      <c r="F186" s="202" t="s">
        <v>221</v>
      </c>
      <c r="G186" s="203" t="s">
        <v>222</v>
      </c>
      <c r="H186" s="204">
        <v>0.222</v>
      </c>
      <c r="I186" s="205"/>
      <c r="J186" s="206">
        <f>ROUND(I186*H186,2)</f>
        <v>0</v>
      </c>
      <c r="K186" s="202" t="s">
        <v>1</v>
      </c>
      <c r="L186" s="41"/>
      <c r="M186" s="207" t="s">
        <v>1</v>
      </c>
      <c r="N186" s="208" t="s">
        <v>39</v>
      </c>
      <c r="O186" s="77"/>
      <c r="P186" s="209">
        <f>O186*H186</f>
        <v>0</v>
      </c>
      <c r="Q186" s="209">
        <v>2.2563399999999998</v>
      </c>
      <c r="R186" s="209">
        <f>Q186*H186</f>
        <v>0.50090747999999996</v>
      </c>
      <c r="S186" s="209">
        <v>0</v>
      </c>
      <c r="T186" s="210">
        <f>S186*H186</f>
        <v>0</v>
      </c>
      <c r="AR186" s="15" t="s">
        <v>142</v>
      </c>
      <c r="AT186" s="15" t="s">
        <v>137</v>
      </c>
      <c r="AU186" s="15" t="s">
        <v>78</v>
      </c>
      <c r="AY186" s="15" t="s">
        <v>134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5" t="s">
        <v>76</v>
      </c>
      <c r="BK186" s="211">
        <f>ROUND(I186*H186,2)</f>
        <v>0</v>
      </c>
      <c r="BL186" s="15" t="s">
        <v>142</v>
      </c>
      <c r="BM186" s="15" t="s">
        <v>223</v>
      </c>
    </row>
    <row r="187" s="13" customFormat="1">
      <c r="B187" s="235"/>
      <c r="C187" s="236"/>
      <c r="D187" s="214" t="s">
        <v>148</v>
      </c>
      <c r="E187" s="237" t="s">
        <v>1</v>
      </c>
      <c r="F187" s="238" t="s">
        <v>224</v>
      </c>
      <c r="G187" s="236"/>
      <c r="H187" s="237" t="s">
        <v>1</v>
      </c>
      <c r="I187" s="239"/>
      <c r="J187" s="236"/>
      <c r="K187" s="236"/>
      <c r="L187" s="240"/>
      <c r="M187" s="241"/>
      <c r="N187" s="242"/>
      <c r="O187" s="242"/>
      <c r="P187" s="242"/>
      <c r="Q187" s="242"/>
      <c r="R187" s="242"/>
      <c r="S187" s="242"/>
      <c r="T187" s="243"/>
      <c r="AT187" s="244" t="s">
        <v>148</v>
      </c>
      <c r="AU187" s="244" t="s">
        <v>78</v>
      </c>
      <c r="AV187" s="13" t="s">
        <v>76</v>
      </c>
      <c r="AW187" s="13" t="s">
        <v>30</v>
      </c>
      <c r="AX187" s="13" t="s">
        <v>68</v>
      </c>
      <c r="AY187" s="244" t="s">
        <v>134</v>
      </c>
    </row>
    <row r="188" s="11" customFormat="1">
      <c r="B188" s="212"/>
      <c r="C188" s="213"/>
      <c r="D188" s="214" t="s">
        <v>148</v>
      </c>
      <c r="E188" s="215" t="s">
        <v>1</v>
      </c>
      <c r="F188" s="216" t="s">
        <v>225</v>
      </c>
      <c r="G188" s="213"/>
      <c r="H188" s="217">
        <v>0.222</v>
      </c>
      <c r="I188" s="218"/>
      <c r="J188" s="213"/>
      <c r="K188" s="213"/>
      <c r="L188" s="219"/>
      <c r="M188" s="220"/>
      <c r="N188" s="221"/>
      <c r="O188" s="221"/>
      <c r="P188" s="221"/>
      <c r="Q188" s="221"/>
      <c r="R188" s="221"/>
      <c r="S188" s="221"/>
      <c r="T188" s="222"/>
      <c r="AT188" s="223" t="s">
        <v>148</v>
      </c>
      <c r="AU188" s="223" t="s">
        <v>78</v>
      </c>
      <c r="AV188" s="11" t="s">
        <v>78</v>
      </c>
      <c r="AW188" s="11" t="s">
        <v>30</v>
      </c>
      <c r="AX188" s="11" t="s">
        <v>68</v>
      </c>
      <c r="AY188" s="223" t="s">
        <v>134</v>
      </c>
    </row>
    <row r="189" s="12" customFormat="1">
      <c r="B189" s="224"/>
      <c r="C189" s="225"/>
      <c r="D189" s="214" t="s">
        <v>148</v>
      </c>
      <c r="E189" s="226" t="s">
        <v>1</v>
      </c>
      <c r="F189" s="227" t="s">
        <v>150</v>
      </c>
      <c r="G189" s="225"/>
      <c r="H189" s="228">
        <v>0.222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AT189" s="234" t="s">
        <v>148</v>
      </c>
      <c r="AU189" s="234" t="s">
        <v>78</v>
      </c>
      <c r="AV189" s="12" t="s">
        <v>142</v>
      </c>
      <c r="AW189" s="12" t="s">
        <v>4</v>
      </c>
      <c r="AX189" s="12" t="s">
        <v>76</v>
      </c>
      <c r="AY189" s="234" t="s">
        <v>134</v>
      </c>
    </row>
    <row r="190" s="10" customFormat="1" ht="22.8" customHeight="1">
      <c r="B190" s="184"/>
      <c r="C190" s="185"/>
      <c r="D190" s="186" t="s">
        <v>67</v>
      </c>
      <c r="E190" s="198" t="s">
        <v>226</v>
      </c>
      <c r="F190" s="198" t="s">
        <v>227</v>
      </c>
      <c r="G190" s="185"/>
      <c r="H190" s="185"/>
      <c r="I190" s="188"/>
      <c r="J190" s="199">
        <f>BK190</f>
        <v>0</v>
      </c>
      <c r="K190" s="185"/>
      <c r="L190" s="190"/>
      <c r="M190" s="191"/>
      <c r="N190" s="192"/>
      <c r="O190" s="192"/>
      <c r="P190" s="193">
        <f>SUM(P191:P192)</f>
        <v>0</v>
      </c>
      <c r="Q190" s="192"/>
      <c r="R190" s="193">
        <f>SUM(R191:R192)</f>
        <v>0.05595</v>
      </c>
      <c r="S190" s="192"/>
      <c r="T190" s="194">
        <f>SUM(T191:T192)</f>
        <v>0</v>
      </c>
      <c r="AR190" s="195" t="s">
        <v>76</v>
      </c>
      <c r="AT190" s="196" t="s">
        <v>67</v>
      </c>
      <c r="AU190" s="196" t="s">
        <v>76</v>
      </c>
      <c r="AY190" s="195" t="s">
        <v>134</v>
      </c>
      <c r="BK190" s="197">
        <f>SUM(BK191:BK192)</f>
        <v>0</v>
      </c>
    </row>
    <row r="191" s="1" customFormat="1" ht="22.5" customHeight="1">
      <c r="B191" s="36"/>
      <c r="C191" s="200" t="s">
        <v>8</v>
      </c>
      <c r="D191" s="200" t="s">
        <v>137</v>
      </c>
      <c r="E191" s="201" t="s">
        <v>228</v>
      </c>
      <c r="F191" s="202" t="s">
        <v>229</v>
      </c>
      <c r="G191" s="203" t="s">
        <v>140</v>
      </c>
      <c r="H191" s="204">
        <v>2</v>
      </c>
      <c r="I191" s="205"/>
      <c r="J191" s="206">
        <f>ROUND(I191*H191,2)</f>
        <v>0</v>
      </c>
      <c r="K191" s="202" t="s">
        <v>1</v>
      </c>
      <c r="L191" s="41"/>
      <c r="M191" s="207" t="s">
        <v>1</v>
      </c>
      <c r="N191" s="208" t="s">
        <v>39</v>
      </c>
      <c r="O191" s="77"/>
      <c r="P191" s="209">
        <f>O191*H191</f>
        <v>0</v>
      </c>
      <c r="Q191" s="209">
        <v>0.016975000000000001</v>
      </c>
      <c r="R191" s="209">
        <f>Q191*H191</f>
        <v>0.033950000000000001</v>
      </c>
      <c r="S191" s="209">
        <v>0</v>
      </c>
      <c r="T191" s="210">
        <f>S191*H191</f>
        <v>0</v>
      </c>
      <c r="AR191" s="15" t="s">
        <v>142</v>
      </c>
      <c r="AT191" s="15" t="s">
        <v>137</v>
      </c>
      <c r="AU191" s="15" t="s">
        <v>78</v>
      </c>
      <c r="AY191" s="15" t="s">
        <v>134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5" t="s">
        <v>76</v>
      </c>
      <c r="BK191" s="211">
        <f>ROUND(I191*H191,2)</f>
        <v>0</v>
      </c>
      <c r="BL191" s="15" t="s">
        <v>142</v>
      </c>
      <c r="BM191" s="15" t="s">
        <v>230</v>
      </c>
    </row>
    <row r="192" s="1" customFormat="1" ht="16.5" customHeight="1">
      <c r="B192" s="36"/>
      <c r="C192" s="245" t="s">
        <v>231</v>
      </c>
      <c r="D192" s="245" t="s">
        <v>232</v>
      </c>
      <c r="E192" s="246" t="s">
        <v>233</v>
      </c>
      <c r="F192" s="247" t="s">
        <v>234</v>
      </c>
      <c r="G192" s="248" t="s">
        <v>140</v>
      </c>
      <c r="H192" s="249">
        <v>2</v>
      </c>
      <c r="I192" s="250"/>
      <c r="J192" s="251">
        <f>ROUND(I192*H192,2)</f>
        <v>0</v>
      </c>
      <c r="K192" s="247" t="s">
        <v>1</v>
      </c>
      <c r="L192" s="252"/>
      <c r="M192" s="253" t="s">
        <v>1</v>
      </c>
      <c r="N192" s="254" t="s">
        <v>39</v>
      </c>
      <c r="O192" s="77"/>
      <c r="P192" s="209">
        <f>O192*H192</f>
        <v>0</v>
      </c>
      <c r="Q192" s="209">
        <v>0.010999999999999999</v>
      </c>
      <c r="R192" s="209">
        <f>Q192*H192</f>
        <v>0.021999999999999999</v>
      </c>
      <c r="S192" s="209">
        <v>0</v>
      </c>
      <c r="T192" s="210">
        <f>S192*H192</f>
        <v>0</v>
      </c>
      <c r="AR192" s="15" t="s">
        <v>179</v>
      </c>
      <c r="AT192" s="15" t="s">
        <v>232</v>
      </c>
      <c r="AU192" s="15" t="s">
        <v>78</v>
      </c>
      <c r="AY192" s="15" t="s">
        <v>134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5" t="s">
        <v>76</v>
      </c>
      <c r="BK192" s="211">
        <f>ROUND(I192*H192,2)</f>
        <v>0</v>
      </c>
      <c r="BL192" s="15" t="s">
        <v>142</v>
      </c>
      <c r="BM192" s="15" t="s">
        <v>235</v>
      </c>
    </row>
    <row r="193" s="10" customFormat="1" ht="22.8" customHeight="1">
      <c r="B193" s="184"/>
      <c r="C193" s="185"/>
      <c r="D193" s="186" t="s">
        <v>67</v>
      </c>
      <c r="E193" s="198" t="s">
        <v>236</v>
      </c>
      <c r="F193" s="198" t="s">
        <v>237</v>
      </c>
      <c r="G193" s="185"/>
      <c r="H193" s="185"/>
      <c r="I193" s="188"/>
      <c r="J193" s="199">
        <f>BK193</f>
        <v>0</v>
      </c>
      <c r="K193" s="185"/>
      <c r="L193" s="190"/>
      <c r="M193" s="191"/>
      <c r="N193" s="192"/>
      <c r="O193" s="192"/>
      <c r="P193" s="193">
        <f>SUM(P194:P196)</f>
        <v>0</v>
      </c>
      <c r="Q193" s="192"/>
      <c r="R193" s="193">
        <f>SUM(R194:R196)</f>
        <v>0.0010919999999999999</v>
      </c>
      <c r="S193" s="192"/>
      <c r="T193" s="194">
        <f>SUM(T194:T196)</f>
        <v>0</v>
      </c>
      <c r="AR193" s="195" t="s">
        <v>76</v>
      </c>
      <c r="AT193" s="196" t="s">
        <v>67</v>
      </c>
      <c r="AU193" s="196" t="s">
        <v>76</v>
      </c>
      <c r="AY193" s="195" t="s">
        <v>134</v>
      </c>
      <c r="BK193" s="197">
        <f>SUM(BK194:BK196)</f>
        <v>0</v>
      </c>
    </row>
    <row r="194" s="1" customFormat="1" ht="16.5" customHeight="1">
      <c r="B194" s="36"/>
      <c r="C194" s="200" t="s">
        <v>238</v>
      </c>
      <c r="D194" s="200" t="s">
        <v>137</v>
      </c>
      <c r="E194" s="201" t="s">
        <v>239</v>
      </c>
      <c r="F194" s="202" t="s">
        <v>240</v>
      </c>
      <c r="G194" s="203" t="s">
        <v>146</v>
      </c>
      <c r="H194" s="204">
        <v>8.4000000000000004</v>
      </c>
      <c r="I194" s="205"/>
      <c r="J194" s="206">
        <f>ROUND(I194*H194,2)</f>
        <v>0</v>
      </c>
      <c r="K194" s="202" t="s">
        <v>1</v>
      </c>
      <c r="L194" s="41"/>
      <c r="M194" s="207" t="s">
        <v>1</v>
      </c>
      <c r="N194" s="208" t="s">
        <v>39</v>
      </c>
      <c r="O194" s="77"/>
      <c r="P194" s="209">
        <f>O194*H194</f>
        <v>0</v>
      </c>
      <c r="Q194" s="209">
        <v>0.00012999999999999999</v>
      </c>
      <c r="R194" s="209">
        <f>Q194*H194</f>
        <v>0.0010919999999999999</v>
      </c>
      <c r="S194" s="209">
        <v>0</v>
      </c>
      <c r="T194" s="210">
        <f>S194*H194</f>
        <v>0</v>
      </c>
      <c r="AR194" s="15" t="s">
        <v>142</v>
      </c>
      <c r="AT194" s="15" t="s">
        <v>137</v>
      </c>
      <c r="AU194" s="15" t="s">
        <v>78</v>
      </c>
      <c r="AY194" s="15" t="s">
        <v>134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5" t="s">
        <v>76</v>
      </c>
      <c r="BK194" s="211">
        <f>ROUND(I194*H194,2)</f>
        <v>0</v>
      </c>
      <c r="BL194" s="15" t="s">
        <v>142</v>
      </c>
      <c r="BM194" s="15" t="s">
        <v>241</v>
      </c>
    </row>
    <row r="195" s="11" customFormat="1">
      <c r="B195" s="212"/>
      <c r="C195" s="213"/>
      <c r="D195" s="214" t="s">
        <v>148</v>
      </c>
      <c r="E195" s="215" t="s">
        <v>1</v>
      </c>
      <c r="F195" s="216" t="s">
        <v>242</v>
      </c>
      <c r="G195" s="213"/>
      <c r="H195" s="217">
        <v>8.4000000000000004</v>
      </c>
      <c r="I195" s="218"/>
      <c r="J195" s="213"/>
      <c r="K195" s="213"/>
      <c r="L195" s="219"/>
      <c r="M195" s="220"/>
      <c r="N195" s="221"/>
      <c r="O195" s="221"/>
      <c r="P195" s="221"/>
      <c r="Q195" s="221"/>
      <c r="R195" s="221"/>
      <c r="S195" s="221"/>
      <c r="T195" s="222"/>
      <c r="AT195" s="223" t="s">
        <v>148</v>
      </c>
      <c r="AU195" s="223" t="s">
        <v>78</v>
      </c>
      <c r="AV195" s="11" t="s">
        <v>78</v>
      </c>
      <c r="AW195" s="11" t="s">
        <v>30</v>
      </c>
      <c r="AX195" s="11" t="s">
        <v>68</v>
      </c>
      <c r="AY195" s="223" t="s">
        <v>134</v>
      </c>
    </row>
    <row r="196" s="12" customFormat="1">
      <c r="B196" s="224"/>
      <c r="C196" s="225"/>
      <c r="D196" s="214" t="s">
        <v>148</v>
      </c>
      <c r="E196" s="226" t="s">
        <v>1</v>
      </c>
      <c r="F196" s="227" t="s">
        <v>150</v>
      </c>
      <c r="G196" s="225"/>
      <c r="H196" s="228">
        <v>8.4000000000000004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AT196" s="234" t="s">
        <v>148</v>
      </c>
      <c r="AU196" s="234" t="s">
        <v>78</v>
      </c>
      <c r="AV196" s="12" t="s">
        <v>142</v>
      </c>
      <c r="AW196" s="12" t="s">
        <v>4</v>
      </c>
      <c r="AX196" s="12" t="s">
        <v>76</v>
      </c>
      <c r="AY196" s="234" t="s">
        <v>134</v>
      </c>
    </row>
    <row r="197" s="10" customFormat="1" ht="22.8" customHeight="1">
      <c r="B197" s="184"/>
      <c r="C197" s="185"/>
      <c r="D197" s="186" t="s">
        <v>67</v>
      </c>
      <c r="E197" s="198" t="s">
        <v>243</v>
      </c>
      <c r="F197" s="198" t="s">
        <v>244</v>
      </c>
      <c r="G197" s="185"/>
      <c r="H197" s="185"/>
      <c r="I197" s="188"/>
      <c r="J197" s="199">
        <f>BK197</f>
        <v>0</v>
      </c>
      <c r="K197" s="185"/>
      <c r="L197" s="190"/>
      <c r="M197" s="191"/>
      <c r="N197" s="192"/>
      <c r="O197" s="192"/>
      <c r="P197" s="193">
        <f>SUM(P198:P201)</f>
        <v>0</v>
      </c>
      <c r="Q197" s="192"/>
      <c r="R197" s="193">
        <f>SUM(R198:R201)</f>
        <v>0.00077064500000000003</v>
      </c>
      <c r="S197" s="192"/>
      <c r="T197" s="194">
        <f>SUM(T198:T201)</f>
        <v>0</v>
      </c>
      <c r="AR197" s="195" t="s">
        <v>76</v>
      </c>
      <c r="AT197" s="196" t="s">
        <v>67</v>
      </c>
      <c r="AU197" s="196" t="s">
        <v>76</v>
      </c>
      <c r="AY197" s="195" t="s">
        <v>134</v>
      </c>
      <c r="BK197" s="197">
        <f>SUM(BK198:BK201)</f>
        <v>0</v>
      </c>
    </row>
    <row r="198" s="1" customFormat="1" ht="16.5" customHeight="1">
      <c r="B198" s="36"/>
      <c r="C198" s="200" t="s">
        <v>245</v>
      </c>
      <c r="D198" s="200" t="s">
        <v>137</v>
      </c>
      <c r="E198" s="201" t="s">
        <v>246</v>
      </c>
      <c r="F198" s="202" t="s">
        <v>247</v>
      </c>
      <c r="G198" s="203" t="s">
        <v>248</v>
      </c>
      <c r="H198" s="204">
        <v>1</v>
      </c>
      <c r="I198" s="205"/>
      <c r="J198" s="206">
        <f>ROUND(I198*H198,2)</f>
        <v>0</v>
      </c>
      <c r="K198" s="202" t="s">
        <v>1</v>
      </c>
      <c r="L198" s="41"/>
      <c r="M198" s="207" t="s">
        <v>1</v>
      </c>
      <c r="N198" s="208" t="s">
        <v>39</v>
      </c>
      <c r="O198" s="77"/>
      <c r="P198" s="209">
        <f>O198*H198</f>
        <v>0</v>
      </c>
      <c r="Q198" s="209">
        <v>0</v>
      </c>
      <c r="R198" s="209">
        <f>Q198*H198</f>
        <v>0</v>
      </c>
      <c r="S198" s="209">
        <v>0</v>
      </c>
      <c r="T198" s="210">
        <f>S198*H198</f>
        <v>0</v>
      </c>
      <c r="AR198" s="15" t="s">
        <v>142</v>
      </c>
      <c r="AT198" s="15" t="s">
        <v>137</v>
      </c>
      <c r="AU198" s="15" t="s">
        <v>78</v>
      </c>
      <c r="AY198" s="15" t="s">
        <v>134</v>
      </c>
      <c r="BE198" s="211">
        <f>IF(N198="základní",J198,0)</f>
        <v>0</v>
      </c>
      <c r="BF198" s="211">
        <f>IF(N198="snížená",J198,0)</f>
        <v>0</v>
      </c>
      <c r="BG198" s="211">
        <f>IF(N198="zákl. přenesená",J198,0)</f>
        <v>0</v>
      </c>
      <c r="BH198" s="211">
        <f>IF(N198="sníž. přenesená",J198,0)</f>
        <v>0</v>
      </c>
      <c r="BI198" s="211">
        <f>IF(N198="nulová",J198,0)</f>
        <v>0</v>
      </c>
      <c r="BJ198" s="15" t="s">
        <v>76</v>
      </c>
      <c r="BK198" s="211">
        <f>ROUND(I198*H198,2)</f>
        <v>0</v>
      </c>
      <c r="BL198" s="15" t="s">
        <v>142</v>
      </c>
      <c r="BM198" s="15" t="s">
        <v>249</v>
      </c>
    </row>
    <row r="199" s="1" customFormat="1" ht="16.5" customHeight="1">
      <c r="B199" s="36"/>
      <c r="C199" s="200" t="s">
        <v>250</v>
      </c>
      <c r="D199" s="200" t="s">
        <v>137</v>
      </c>
      <c r="E199" s="201" t="s">
        <v>251</v>
      </c>
      <c r="F199" s="202" t="s">
        <v>252</v>
      </c>
      <c r="G199" s="203" t="s">
        <v>146</v>
      </c>
      <c r="H199" s="204">
        <v>19.510000000000002</v>
      </c>
      <c r="I199" s="205"/>
      <c r="J199" s="206">
        <f>ROUND(I199*H199,2)</f>
        <v>0</v>
      </c>
      <c r="K199" s="202" t="s">
        <v>1</v>
      </c>
      <c r="L199" s="41"/>
      <c r="M199" s="207" t="s">
        <v>1</v>
      </c>
      <c r="N199" s="208" t="s">
        <v>39</v>
      </c>
      <c r="O199" s="77"/>
      <c r="P199" s="209">
        <f>O199*H199</f>
        <v>0</v>
      </c>
      <c r="Q199" s="209">
        <v>3.9499999999999998E-05</v>
      </c>
      <c r="R199" s="209">
        <f>Q199*H199</f>
        <v>0.00077064500000000003</v>
      </c>
      <c r="S199" s="209">
        <v>0</v>
      </c>
      <c r="T199" s="210">
        <f>S199*H199</f>
        <v>0</v>
      </c>
      <c r="AR199" s="15" t="s">
        <v>142</v>
      </c>
      <c r="AT199" s="15" t="s">
        <v>137</v>
      </c>
      <c r="AU199" s="15" t="s">
        <v>78</v>
      </c>
      <c r="AY199" s="15" t="s">
        <v>134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5" t="s">
        <v>76</v>
      </c>
      <c r="BK199" s="211">
        <f>ROUND(I199*H199,2)</f>
        <v>0</v>
      </c>
      <c r="BL199" s="15" t="s">
        <v>142</v>
      </c>
      <c r="BM199" s="15" t="s">
        <v>253</v>
      </c>
    </row>
    <row r="200" s="13" customFormat="1">
      <c r="B200" s="235"/>
      <c r="C200" s="236"/>
      <c r="D200" s="214" t="s">
        <v>148</v>
      </c>
      <c r="E200" s="237" t="s">
        <v>1</v>
      </c>
      <c r="F200" s="238" t="s">
        <v>254</v>
      </c>
      <c r="G200" s="236"/>
      <c r="H200" s="237" t="s">
        <v>1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148</v>
      </c>
      <c r="AU200" s="244" t="s">
        <v>78</v>
      </c>
      <c r="AV200" s="13" t="s">
        <v>76</v>
      </c>
      <c r="AW200" s="13" t="s">
        <v>30</v>
      </c>
      <c r="AX200" s="13" t="s">
        <v>68</v>
      </c>
      <c r="AY200" s="244" t="s">
        <v>134</v>
      </c>
    </row>
    <row r="201" s="11" customFormat="1">
      <c r="B201" s="212"/>
      <c r="C201" s="213"/>
      <c r="D201" s="214" t="s">
        <v>148</v>
      </c>
      <c r="E201" s="215" t="s">
        <v>1</v>
      </c>
      <c r="F201" s="216" t="s">
        <v>255</v>
      </c>
      <c r="G201" s="213"/>
      <c r="H201" s="217">
        <v>19.510000000000002</v>
      </c>
      <c r="I201" s="218"/>
      <c r="J201" s="213"/>
      <c r="K201" s="213"/>
      <c r="L201" s="219"/>
      <c r="M201" s="220"/>
      <c r="N201" s="221"/>
      <c r="O201" s="221"/>
      <c r="P201" s="221"/>
      <c r="Q201" s="221"/>
      <c r="R201" s="221"/>
      <c r="S201" s="221"/>
      <c r="T201" s="222"/>
      <c r="AT201" s="223" t="s">
        <v>148</v>
      </c>
      <c r="AU201" s="223" t="s">
        <v>78</v>
      </c>
      <c r="AV201" s="11" t="s">
        <v>78</v>
      </c>
      <c r="AW201" s="11" t="s">
        <v>30</v>
      </c>
      <c r="AX201" s="11" t="s">
        <v>76</v>
      </c>
      <c r="AY201" s="223" t="s">
        <v>134</v>
      </c>
    </row>
    <row r="202" s="10" customFormat="1" ht="22.8" customHeight="1">
      <c r="B202" s="184"/>
      <c r="C202" s="185"/>
      <c r="D202" s="186" t="s">
        <v>67</v>
      </c>
      <c r="E202" s="198" t="s">
        <v>256</v>
      </c>
      <c r="F202" s="198" t="s">
        <v>257</v>
      </c>
      <c r="G202" s="185"/>
      <c r="H202" s="185"/>
      <c r="I202" s="188"/>
      <c r="J202" s="199">
        <f>BK202</f>
        <v>0</v>
      </c>
      <c r="K202" s="185"/>
      <c r="L202" s="190"/>
      <c r="M202" s="191"/>
      <c r="N202" s="192"/>
      <c r="O202" s="192"/>
      <c r="P202" s="193">
        <f>SUM(P203:P219)</f>
        <v>0</v>
      </c>
      <c r="Q202" s="192"/>
      <c r="R202" s="193">
        <f>SUM(R203:R219)</f>
        <v>0</v>
      </c>
      <c r="S202" s="192"/>
      <c r="T202" s="194">
        <f>SUM(T203:T219)</f>
        <v>0.15296899999999999</v>
      </c>
      <c r="AR202" s="195" t="s">
        <v>76</v>
      </c>
      <c r="AT202" s="196" t="s">
        <v>67</v>
      </c>
      <c r="AU202" s="196" t="s">
        <v>76</v>
      </c>
      <c r="AY202" s="195" t="s">
        <v>134</v>
      </c>
      <c r="BK202" s="197">
        <f>SUM(BK203:BK219)</f>
        <v>0</v>
      </c>
    </row>
    <row r="203" s="1" customFormat="1" ht="16.5" customHeight="1">
      <c r="B203" s="36"/>
      <c r="C203" s="200" t="s">
        <v>258</v>
      </c>
      <c r="D203" s="200" t="s">
        <v>137</v>
      </c>
      <c r="E203" s="201" t="s">
        <v>259</v>
      </c>
      <c r="F203" s="202" t="s">
        <v>260</v>
      </c>
      <c r="G203" s="203" t="s">
        <v>157</v>
      </c>
      <c r="H203" s="204">
        <v>2</v>
      </c>
      <c r="I203" s="205"/>
      <c r="J203" s="206">
        <f>ROUND(I203*H203,2)</f>
        <v>0</v>
      </c>
      <c r="K203" s="202" t="s">
        <v>1</v>
      </c>
      <c r="L203" s="41"/>
      <c r="M203" s="207" t="s">
        <v>1</v>
      </c>
      <c r="N203" s="208" t="s">
        <v>39</v>
      </c>
      <c r="O203" s="77"/>
      <c r="P203" s="209">
        <f>O203*H203</f>
        <v>0</v>
      </c>
      <c r="Q203" s="209">
        <v>0</v>
      </c>
      <c r="R203" s="209">
        <f>Q203*H203</f>
        <v>0</v>
      </c>
      <c r="S203" s="209">
        <v>0.0020999999999999999</v>
      </c>
      <c r="T203" s="210">
        <f>S203*H203</f>
        <v>0.0041999999999999997</v>
      </c>
      <c r="AR203" s="15" t="s">
        <v>142</v>
      </c>
      <c r="AT203" s="15" t="s">
        <v>137</v>
      </c>
      <c r="AU203" s="15" t="s">
        <v>78</v>
      </c>
      <c r="AY203" s="15" t="s">
        <v>134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5" t="s">
        <v>76</v>
      </c>
      <c r="BK203" s="211">
        <f>ROUND(I203*H203,2)</f>
        <v>0</v>
      </c>
      <c r="BL203" s="15" t="s">
        <v>142</v>
      </c>
      <c r="BM203" s="15" t="s">
        <v>261</v>
      </c>
    </row>
    <row r="204" s="1" customFormat="1" ht="16.5" customHeight="1">
      <c r="B204" s="36"/>
      <c r="C204" s="200" t="s">
        <v>7</v>
      </c>
      <c r="D204" s="200" t="s">
        <v>137</v>
      </c>
      <c r="E204" s="201" t="s">
        <v>262</v>
      </c>
      <c r="F204" s="202" t="s">
        <v>263</v>
      </c>
      <c r="G204" s="203" t="s">
        <v>157</v>
      </c>
      <c r="H204" s="204">
        <v>1</v>
      </c>
      <c r="I204" s="205"/>
      <c r="J204" s="206">
        <f>ROUND(I204*H204,2)</f>
        <v>0</v>
      </c>
      <c r="K204" s="202" t="s">
        <v>1</v>
      </c>
      <c r="L204" s="41"/>
      <c r="M204" s="207" t="s">
        <v>1</v>
      </c>
      <c r="N204" s="208" t="s">
        <v>39</v>
      </c>
      <c r="O204" s="77"/>
      <c r="P204" s="209">
        <f>O204*H204</f>
        <v>0</v>
      </c>
      <c r="Q204" s="209">
        <v>0</v>
      </c>
      <c r="R204" s="209">
        <f>Q204*H204</f>
        <v>0</v>
      </c>
      <c r="S204" s="209">
        <v>0.00198</v>
      </c>
      <c r="T204" s="210">
        <f>S204*H204</f>
        <v>0.00198</v>
      </c>
      <c r="AR204" s="15" t="s">
        <v>142</v>
      </c>
      <c r="AT204" s="15" t="s">
        <v>137</v>
      </c>
      <c r="AU204" s="15" t="s">
        <v>78</v>
      </c>
      <c r="AY204" s="15" t="s">
        <v>134</v>
      </c>
      <c r="BE204" s="211">
        <f>IF(N204="základní",J204,0)</f>
        <v>0</v>
      </c>
      <c r="BF204" s="211">
        <f>IF(N204="snížená",J204,0)</f>
        <v>0</v>
      </c>
      <c r="BG204" s="211">
        <f>IF(N204="zákl. přenesená",J204,0)</f>
        <v>0</v>
      </c>
      <c r="BH204" s="211">
        <f>IF(N204="sníž. přenesená",J204,0)</f>
        <v>0</v>
      </c>
      <c r="BI204" s="211">
        <f>IF(N204="nulová",J204,0)</f>
        <v>0</v>
      </c>
      <c r="BJ204" s="15" t="s">
        <v>76</v>
      </c>
      <c r="BK204" s="211">
        <f>ROUND(I204*H204,2)</f>
        <v>0</v>
      </c>
      <c r="BL204" s="15" t="s">
        <v>142</v>
      </c>
      <c r="BM204" s="15" t="s">
        <v>264</v>
      </c>
    </row>
    <row r="205" s="1" customFormat="1" ht="16.5" customHeight="1">
      <c r="B205" s="36"/>
      <c r="C205" s="200" t="s">
        <v>265</v>
      </c>
      <c r="D205" s="200" t="s">
        <v>137</v>
      </c>
      <c r="E205" s="201" t="s">
        <v>266</v>
      </c>
      <c r="F205" s="202" t="s">
        <v>267</v>
      </c>
      <c r="G205" s="203" t="s">
        <v>157</v>
      </c>
      <c r="H205" s="204">
        <v>6</v>
      </c>
      <c r="I205" s="205"/>
      <c r="J205" s="206">
        <f>ROUND(I205*H205,2)</f>
        <v>0</v>
      </c>
      <c r="K205" s="202" t="s">
        <v>1</v>
      </c>
      <c r="L205" s="41"/>
      <c r="M205" s="207" t="s">
        <v>1</v>
      </c>
      <c r="N205" s="208" t="s">
        <v>39</v>
      </c>
      <c r="O205" s="77"/>
      <c r="P205" s="209">
        <f>O205*H205</f>
        <v>0</v>
      </c>
      <c r="Q205" s="209">
        <v>0</v>
      </c>
      <c r="R205" s="209">
        <f>Q205*H205</f>
        <v>0</v>
      </c>
      <c r="S205" s="209">
        <v>0.0021299999999999999</v>
      </c>
      <c r="T205" s="210">
        <f>S205*H205</f>
        <v>0.01278</v>
      </c>
      <c r="AR205" s="15" t="s">
        <v>142</v>
      </c>
      <c r="AT205" s="15" t="s">
        <v>137</v>
      </c>
      <c r="AU205" s="15" t="s">
        <v>78</v>
      </c>
      <c r="AY205" s="15" t="s">
        <v>134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15" t="s">
        <v>76</v>
      </c>
      <c r="BK205" s="211">
        <f>ROUND(I205*H205,2)</f>
        <v>0</v>
      </c>
      <c r="BL205" s="15" t="s">
        <v>142</v>
      </c>
      <c r="BM205" s="15" t="s">
        <v>268</v>
      </c>
    </row>
    <row r="206" s="1" customFormat="1" ht="16.5" customHeight="1">
      <c r="B206" s="36"/>
      <c r="C206" s="200" t="s">
        <v>269</v>
      </c>
      <c r="D206" s="200" t="s">
        <v>137</v>
      </c>
      <c r="E206" s="201" t="s">
        <v>270</v>
      </c>
      <c r="F206" s="202" t="s">
        <v>271</v>
      </c>
      <c r="G206" s="203" t="s">
        <v>157</v>
      </c>
      <c r="H206" s="204">
        <v>3</v>
      </c>
      <c r="I206" s="205"/>
      <c r="J206" s="206">
        <f>ROUND(I206*H206,2)</f>
        <v>0</v>
      </c>
      <c r="K206" s="202" t="s">
        <v>1</v>
      </c>
      <c r="L206" s="41"/>
      <c r="M206" s="207" t="s">
        <v>1</v>
      </c>
      <c r="N206" s="208" t="s">
        <v>39</v>
      </c>
      <c r="O206" s="77"/>
      <c r="P206" s="209">
        <f>O206*H206</f>
        <v>0</v>
      </c>
      <c r="Q206" s="209">
        <v>0</v>
      </c>
      <c r="R206" s="209">
        <f>Q206*H206</f>
        <v>0</v>
      </c>
      <c r="S206" s="209">
        <v>0.00023000000000000001</v>
      </c>
      <c r="T206" s="210">
        <f>S206*H206</f>
        <v>0.00069000000000000008</v>
      </c>
      <c r="AR206" s="15" t="s">
        <v>142</v>
      </c>
      <c r="AT206" s="15" t="s">
        <v>137</v>
      </c>
      <c r="AU206" s="15" t="s">
        <v>78</v>
      </c>
      <c r="AY206" s="15" t="s">
        <v>134</v>
      </c>
      <c r="BE206" s="211">
        <f>IF(N206="základní",J206,0)</f>
        <v>0</v>
      </c>
      <c r="BF206" s="211">
        <f>IF(N206="snížená",J206,0)</f>
        <v>0</v>
      </c>
      <c r="BG206" s="211">
        <f>IF(N206="zákl. přenesená",J206,0)</f>
        <v>0</v>
      </c>
      <c r="BH206" s="211">
        <f>IF(N206="sníž. přenesená",J206,0)</f>
        <v>0</v>
      </c>
      <c r="BI206" s="211">
        <f>IF(N206="nulová",J206,0)</f>
        <v>0</v>
      </c>
      <c r="BJ206" s="15" t="s">
        <v>76</v>
      </c>
      <c r="BK206" s="211">
        <f>ROUND(I206*H206,2)</f>
        <v>0</v>
      </c>
      <c r="BL206" s="15" t="s">
        <v>142</v>
      </c>
      <c r="BM206" s="15" t="s">
        <v>272</v>
      </c>
    </row>
    <row r="207" s="1" customFormat="1" ht="16.5" customHeight="1">
      <c r="B207" s="36"/>
      <c r="C207" s="200" t="s">
        <v>273</v>
      </c>
      <c r="D207" s="200" t="s">
        <v>137</v>
      </c>
      <c r="E207" s="201" t="s">
        <v>274</v>
      </c>
      <c r="F207" s="202" t="s">
        <v>275</v>
      </c>
      <c r="G207" s="203" t="s">
        <v>140</v>
      </c>
      <c r="H207" s="204">
        <v>1</v>
      </c>
      <c r="I207" s="205"/>
      <c r="J207" s="206">
        <f>ROUND(I207*H207,2)</f>
        <v>0</v>
      </c>
      <c r="K207" s="202" t="s">
        <v>1</v>
      </c>
      <c r="L207" s="41"/>
      <c r="M207" s="207" t="s">
        <v>1</v>
      </c>
      <c r="N207" s="208" t="s">
        <v>39</v>
      </c>
      <c r="O207" s="77"/>
      <c r="P207" s="209">
        <f>O207*H207</f>
        <v>0</v>
      </c>
      <c r="Q207" s="209">
        <v>0</v>
      </c>
      <c r="R207" s="209">
        <f>Q207*H207</f>
        <v>0</v>
      </c>
      <c r="S207" s="209">
        <v>0.0022499999999999998</v>
      </c>
      <c r="T207" s="210">
        <f>S207*H207</f>
        <v>0.0022499999999999998</v>
      </c>
      <c r="AR207" s="15" t="s">
        <v>142</v>
      </c>
      <c r="AT207" s="15" t="s">
        <v>137</v>
      </c>
      <c r="AU207" s="15" t="s">
        <v>78</v>
      </c>
      <c r="AY207" s="15" t="s">
        <v>134</v>
      </c>
      <c r="BE207" s="211">
        <f>IF(N207="základní",J207,0)</f>
        <v>0</v>
      </c>
      <c r="BF207" s="211">
        <f>IF(N207="snížená",J207,0)</f>
        <v>0</v>
      </c>
      <c r="BG207" s="211">
        <f>IF(N207="zákl. přenesená",J207,0)</f>
        <v>0</v>
      </c>
      <c r="BH207" s="211">
        <f>IF(N207="sníž. přenesená",J207,0)</f>
        <v>0</v>
      </c>
      <c r="BI207" s="211">
        <f>IF(N207="nulová",J207,0)</f>
        <v>0</v>
      </c>
      <c r="BJ207" s="15" t="s">
        <v>76</v>
      </c>
      <c r="BK207" s="211">
        <f>ROUND(I207*H207,2)</f>
        <v>0</v>
      </c>
      <c r="BL207" s="15" t="s">
        <v>142</v>
      </c>
      <c r="BM207" s="15" t="s">
        <v>276</v>
      </c>
    </row>
    <row r="208" s="1" customFormat="1" ht="16.5" customHeight="1">
      <c r="B208" s="36"/>
      <c r="C208" s="200" t="s">
        <v>277</v>
      </c>
      <c r="D208" s="200" t="s">
        <v>137</v>
      </c>
      <c r="E208" s="201" t="s">
        <v>278</v>
      </c>
      <c r="F208" s="202" t="s">
        <v>279</v>
      </c>
      <c r="G208" s="203" t="s">
        <v>140</v>
      </c>
      <c r="H208" s="204">
        <v>1</v>
      </c>
      <c r="I208" s="205"/>
      <c r="J208" s="206">
        <f>ROUND(I208*H208,2)</f>
        <v>0</v>
      </c>
      <c r="K208" s="202" t="s">
        <v>1</v>
      </c>
      <c r="L208" s="41"/>
      <c r="M208" s="207" t="s">
        <v>1</v>
      </c>
      <c r="N208" s="208" t="s">
        <v>39</v>
      </c>
      <c r="O208" s="77"/>
      <c r="P208" s="209">
        <f>O208*H208</f>
        <v>0</v>
      </c>
      <c r="Q208" s="209">
        <v>0</v>
      </c>
      <c r="R208" s="209">
        <f>Q208*H208</f>
        <v>0</v>
      </c>
      <c r="S208" s="209">
        <v>0.00085999999999999998</v>
      </c>
      <c r="T208" s="210">
        <f>S208*H208</f>
        <v>0.00085999999999999998</v>
      </c>
      <c r="AR208" s="15" t="s">
        <v>142</v>
      </c>
      <c r="AT208" s="15" t="s">
        <v>137</v>
      </c>
      <c r="AU208" s="15" t="s">
        <v>78</v>
      </c>
      <c r="AY208" s="15" t="s">
        <v>134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15" t="s">
        <v>76</v>
      </c>
      <c r="BK208" s="211">
        <f>ROUND(I208*H208,2)</f>
        <v>0</v>
      </c>
      <c r="BL208" s="15" t="s">
        <v>142</v>
      </c>
      <c r="BM208" s="15" t="s">
        <v>280</v>
      </c>
    </row>
    <row r="209" s="1" customFormat="1" ht="22.5" customHeight="1">
      <c r="B209" s="36"/>
      <c r="C209" s="200" t="s">
        <v>281</v>
      </c>
      <c r="D209" s="200" t="s">
        <v>137</v>
      </c>
      <c r="E209" s="201" t="s">
        <v>282</v>
      </c>
      <c r="F209" s="202" t="s">
        <v>283</v>
      </c>
      <c r="G209" s="203" t="s">
        <v>140</v>
      </c>
      <c r="H209" s="204">
        <v>3</v>
      </c>
      <c r="I209" s="205"/>
      <c r="J209" s="206">
        <f>ROUND(I209*H209,2)</f>
        <v>0</v>
      </c>
      <c r="K209" s="202" t="s">
        <v>1</v>
      </c>
      <c r="L209" s="41"/>
      <c r="M209" s="207" t="s">
        <v>1</v>
      </c>
      <c r="N209" s="208" t="s">
        <v>39</v>
      </c>
      <c r="O209" s="77"/>
      <c r="P209" s="209">
        <f>O209*H209</f>
        <v>0</v>
      </c>
      <c r="Q209" s="209">
        <v>0</v>
      </c>
      <c r="R209" s="209">
        <f>Q209*H209</f>
        <v>0</v>
      </c>
      <c r="S209" s="209">
        <v>0.024</v>
      </c>
      <c r="T209" s="210">
        <f>S209*H209</f>
        <v>0.072000000000000008</v>
      </c>
      <c r="AR209" s="15" t="s">
        <v>142</v>
      </c>
      <c r="AT209" s="15" t="s">
        <v>137</v>
      </c>
      <c r="AU209" s="15" t="s">
        <v>78</v>
      </c>
      <c r="AY209" s="15" t="s">
        <v>134</v>
      </c>
      <c r="BE209" s="211">
        <f>IF(N209="základní",J209,0)</f>
        <v>0</v>
      </c>
      <c r="BF209" s="211">
        <f>IF(N209="snížená",J209,0)</f>
        <v>0</v>
      </c>
      <c r="BG209" s="211">
        <f>IF(N209="zákl. přenesená",J209,0)</f>
        <v>0</v>
      </c>
      <c r="BH209" s="211">
        <f>IF(N209="sníž. přenesená",J209,0)</f>
        <v>0</v>
      </c>
      <c r="BI209" s="211">
        <f>IF(N209="nulová",J209,0)</f>
        <v>0</v>
      </c>
      <c r="BJ209" s="15" t="s">
        <v>76</v>
      </c>
      <c r="BK209" s="211">
        <f>ROUND(I209*H209,2)</f>
        <v>0</v>
      </c>
      <c r="BL209" s="15" t="s">
        <v>142</v>
      </c>
      <c r="BM209" s="15" t="s">
        <v>284</v>
      </c>
    </row>
    <row r="210" s="1" customFormat="1" ht="16.5" customHeight="1">
      <c r="B210" s="36"/>
      <c r="C210" s="200" t="s">
        <v>285</v>
      </c>
      <c r="D210" s="200" t="s">
        <v>137</v>
      </c>
      <c r="E210" s="201" t="s">
        <v>286</v>
      </c>
      <c r="F210" s="202" t="s">
        <v>287</v>
      </c>
      <c r="G210" s="203" t="s">
        <v>146</v>
      </c>
      <c r="H210" s="204">
        <v>17.59</v>
      </c>
      <c r="I210" s="205"/>
      <c r="J210" s="206">
        <f>ROUND(I210*H210,2)</f>
        <v>0</v>
      </c>
      <c r="K210" s="202" t="s">
        <v>1</v>
      </c>
      <c r="L210" s="41"/>
      <c r="M210" s="207" t="s">
        <v>1</v>
      </c>
      <c r="N210" s="208" t="s">
        <v>39</v>
      </c>
      <c r="O210" s="77"/>
      <c r="P210" s="209">
        <f>O210*H210</f>
        <v>0</v>
      </c>
      <c r="Q210" s="209">
        <v>0</v>
      </c>
      <c r="R210" s="209">
        <f>Q210*H210</f>
        <v>0</v>
      </c>
      <c r="S210" s="209">
        <v>0.0030000000000000001</v>
      </c>
      <c r="T210" s="210">
        <f>S210*H210</f>
        <v>0.052769999999999997</v>
      </c>
      <c r="AR210" s="15" t="s">
        <v>142</v>
      </c>
      <c r="AT210" s="15" t="s">
        <v>137</v>
      </c>
      <c r="AU210" s="15" t="s">
        <v>78</v>
      </c>
      <c r="AY210" s="15" t="s">
        <v>134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15" t="s">
        <v>76</v>
      </c>
      <c r="BK210" s="211">
        <f>ROUND(I210*H210,2)</f>
        <v>0</v>
      </c>
      <c r="BL210" s="15" t="s">
        <v>142</v>
      </c>
      <c r="BM210" s="15" t="s">
        <v>288</v>
      </c>
    </row>
    <row r="211" s="13" customFormat="1">
      <c r="B211" s="235"/>
      <c r="C211" s="236"/>
      <c r="D211" s="214" t="s">
        <v>148</v>
      </c>
      <c r="E211" s="237" t="s">
        <v>1</v>
      </c>
      <c r="F211" s="238" t="s">
        <v>289</v>
      </c>
      <c r="G211" s="236"/>
      <c r="H211" s="237" t="s">
        <v>1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AT211" s="244" t="s">
        <v>148</v>
      </c>
      <c r="AU211" s="244" t="s">
        <v>78</v>
      </c>
      <c r="AV211" s="13" t="s">
        <v>76</v>
      </c>
      <c r="AW211" s="13" t="s">
        <v>30</v>
      </c>
      <c r="AX211" s="13" t="s">
        <v>68</v>
      </c>
      <c r="AY211" s="244" t="s">
        <v>134</v>
      </c>
    </row>
    <row r="212" s="11" customFormat="1">
      <c r="B212" s="212"/>
      <c r="C212" s="213"/>
      <c r="D212" s="214" t="s">
        <v>148</v>
      </c>
      <c r="E212" s="215" t="s">
        <v>1</v>
      </c>
      <c r="F212" s="216" t="s">
        <v>290</v>
      </c>
      <c r="G212" s="213"/>
      <c r="H212" s="217">
        <v>17.59</v>
      </c>
      <c r="I212" s="218"/>
      <c r="J212" s="213"/>
      <c r="K212" s="213"/>
      <c r="L212" s="219"/>
      <c r="M212" s="220"/>
      <c r="N212" s="221"/>
      <c r="O212" s="221"/>
      <c r="P212" s="221"/>
      <c r="Q212" s="221"/>
      <c r="R212" s="221"/>
      <c r="S212" s="221"/>
      <c r="T212" s="222"/>
      <c r="AT212" s="223" t="s">
        <v>148</v>
      </c>
      <c r="AU212" s="223" t="s">
        <v>78</v>
      </c>
      <c r="AV212" s="11" t="s">
        <v>78</v>
      </c>
      <c r="AW212" s="11" t="s">
        <v>30</v>
      </c>
      <c r="AX212" s="11" t="s">
        <v>68</v>
      </c>
      <c r="AY212" s="223" t="s">
        <v>134</v>
      </c>
    </row>
    <row r="213" s="12" customFormat="1">
      <c r="B213" s="224"/>
      <c r="C213" s="225"/>
      <c r="D213" s="214" t="s">
        <v>148</v>
      </c>
      <c r="E213" s="226" t="s">
        <v>1</v>
      </c>
      <c r="F213" s="227" t="s">
        <v>150</v>
      </c>
      <c r="G213" s="225"/>
      <c r="H213" s="228">
        <v>17.59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AT213" s="234" t="s">
        <v>148</v>
      </c>
      <c r="AU213" s="234" t="s">
        <v>78</v>
      </c>
      <c r="AV213" s="12" t="s">
        <v>142</v>
      </c>
      <c r="AW213" s="12" t="s">
        <v>30</v>
      </c>
      <c r="AX213" s="12" t="s">
        <v>76</v>
      </c>
      <c r="AY213" s="234" t="s">
        <v>134</v>
      </c>
    </row>
    <row r="214" s="1" customFormat="1" ht="16.5" customHeight="1">
      <c r="B214" s="36"/>
      <c r="C214" s="200" t="s">
        <v>291</v>
      </c>
      <c r="D214" s="200" t="s">
        <v>137</v>
      </c>
      <c r="E214" s="201" t="s">
        <v>292</v>
      </c>
      <c r="F214" s="202" t="s">
        <v>293</v>
      </c>
      <c r="G214" s="203" t="s">
        <v>157</v>
      </c>
      <c r="H214" s="204">
        <v>18.129999999999999</v>
      </c>
      <c r="I214" s="205"/>
      <c r="J214" s="206">
        <f>ROUND(I214*H214,2)</f>
        <v>0</v>
      </c>
      <c r="K214" s="202" t="s">
        <v>1</v>
      </c>
      <c r="L214" s="41"/>
      <c r="M214" s="207" t="s">
        <v>1</v>
      </c>
      <c r="N214" s="208" t="s">
        <v>39</v>
      </c>
      <c r="O214" s="77"/>
      <c r="P214" s="209">
        <f>O214*H214</f>
        <v>0</v>
      </c>
      <c r="Q214" s="209">
        <v>0</v>
      </c>
      <c r="R214" s="209">
        <f>Q214*H214</f>
        <v>0</v>
      </c>
      <c r="S214" s="209">
        <v>0.00029999999999999997</v>
      </c>
      <c r="T214" s="210">
        <f>S214*H214</f>
        <v>0.0054389999999999994</v>
      </c>
      <c r="AR214" s="15" t="s">
        <v>142</v>
      </c>
      <c r="AT214" s="15" t="s">
        <v>137</v>
      </c>
      <c r="AU214" s="15" t="s">
        <v>78</v>
      </c>
      <c r="AY214" s="15" t="s">
        <v>134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5" t="s">
        <v>76</v>
      </c>
      <c r="BK214" s="211">
        <f>ROUND(I214*H214,2)</f>
        <v>0</v>
      </c>
      <c r="BL214" s="15" t="s">
        <v>142</v>
      </c>
      <c r="BM214" s="15" t="s">
        <v>294</v>
      </c>
    </row>
    <row r="215" s="13" customFormat="1">
      <c r="B215" s="235"/>
      <c r="C215" s="236"/>
      <c r="D215" s="214" t="s">
        <v>148</v>
      </c>
      <c r="E215" s="237" t="s">
        <v>1</v>
      </c>
      <c r="F215" s="238" t="s">
        <v>295</v>
      </c>
      <c r="G215" s="236"/>
      <c r="H215" s="237" t="s">
        <v>1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AT215" s="244" t="s">
        <v>148</v>
      </c>
      <c r="AU215" s="244" t="s">
        <v>78</v>
      </c>
      <c r="AV215" s="13" t="s">
        <v>76</v>
      </c>
      <c r="AW215" s="13" t="s">
        <v>30</v>
      </c>
      <c r="AX215" s="13" t="s">
        <v>68</v>
      </c>
      <c r="AY215" s="244" t="s">
        <v>134</v>
      </c>
    </row>
    <row r="216" s="11" customFormat="1">
      <c r="B216" s="212"/>
      <c r="C216" s="213"/>
      <c r="D216" s="214" t="s">
        <v>148</v>
      </c>
      <c r="E216" s="215" t="s">
        <v>1</v>
      </c>
      <c r="F216" s="216" t="s">
        <v>296</v>
      </c>
      <c r="G216" s="213"/>
      <c r="H216" s="217">
        <v>14.300000000000001</v>
      </c>
      <c r="I216" s="218"/>
      <c r="J216" s="213"/>
      <c r="K216" s="213"/>
      <c r="L216" s="219"/>
      <c r="M216" s="220"/>
      <c r="N216" s="221"/>
      <c r="O216" s="221"/>
      <c r="P216" s="221"/>
      <c r="Q216" s="221"/>
      <c r="R216" s="221"/>
      <c r="S216" s="221"/>
      <c r="T216" s="222"/>
      <c r="AT216" s="223" t="s">
        <v>148</v>
      </c>
      <c r="AU216" s="223" t="s">
        <v>78</v>
      </c>
      <c r="AV216" s="11" t="s">
        <v>78</v>
      </c>
      <c r="AW216" s="11" t="s">
        <v>30</v>
      </c>
      <c r="AX216" s="11" t="s">
        <v>68</v>
      </c>
      <c r="AY216" s="223" t="s">
        <v>134</v>
      </c>
    </row>
    <row r="217" s="13" customFormat="1">
      <c r="B217" s="235"/>
      <c r="C217" s="236"/>
      <c r="D217" s="214" t="s">
        <v>148</v>
      </c>
      <c r="E217" s="237" t="s">
        <v>1</v>
      </c>
      <c r="F217" s="238" t="s">
        <v>297</v>
      </c>
      <c r="G217" s="236"/>
      <c r="H217" s="237" t="s">
        <v>1</v>
      </c>
      <c r="I217" s="239"/>
      <c r="J217" s="236"/>
      <c r="K217" s="236"/>
      <c r="L217" s="240"/>
      <c r="M217" s="241"/>
      <c r="N217" s="242"/>
      <c r="O217" s="242"/>
      <c r="P217" s="242"/>
      <c r="Q217" s="242"/>
      <c r="R217" s="242"/>
      <c r="S217" s="242"/>
      <c r="T217" s="243"/>
      <c r="AT217" s="244" t="s">
        <v>148</v>
      </c>
      <c r="AU217" s="244" t="s">
        <v>78</v>
      </c>
      <c r="AV217" s="13" t="s">
        <v>76</v>
      </c>
      <c r="AW217" s="13" t="s">
        <v>30</v>
      </c>
      <c r="AX217" s="13" t="s">
        <v>68</v>
      </c>
      <c r="AY217" s="244" t="s">
        <v>134</v>
      </c>
    </row>
    <row r="218" s="11" customFormat="1">
      <c r="B218" s="212"/>
      <c r="C218" s="213"/>
      <c r="D218" s="214" t="s">
        <v>148</v>
      </c>
      <c r="E218" s="215" t="s">
        <v>1</v>
      </c>
      <c r="F218" s="216" t="s">
        <v>298</v>
      </c>
      <c r="G218" s="213"/>
      <c r="H218" s="217">
        <v>3.8300000000000001</v>
      </c>
      <c r="I218" s="218"/>
      <c r="J218" s="213"/>
      <c r="K218" s="213"/>
      <c r="L218" s="219"/>
      <c r="M218" s="220"/>
      <c r="N218" s="221"/>
      <c r="O218" s="221"/>
      <c r="P218" s="221"/>
      <c r="Q218" s="221"/>
      <c r="R218" s="221"/>
      <c r="S218" s="221"/>
      <c r="T218" s="222"/>
      <c r="AT218" s="223" t="s">
        <v>148</v>
      </c>
      <c r="AU218" s="223" t="s">
        <v>78</v>
      </c>
      <c r="AV218" s="11" t="s">
        <v>78</v>
      </c>
      <c r="AW218" s="11" t="s">
        <v>30</v>
      </c>
      <c r="AX218" s="11" t="s">
        <v>68</v>
      </c>
      <c r="AY218" s="223" t="s">
        <v>134</v>
      </c>
    </row>
    <row r="219" s="12" customFormat="1">
      <c r="B219" s="224"/>
      <c r="C219" s="225"/>
      <c r="D219" s="214" t="s">
        <v>148</v>
      </c>
      <c r="E219" s="226" t="s">
        <v>1</v>
      </c>
      <c r="F219" s="227" t="s">
        <v>150</v>
      </c>
      <c r="G219" s="225"/>
      <c r="H219" s="228">
        <v>18.129999999999999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AT219" s="234" t="s">
        <v>148</v>
      </c>
      <c r="AU219" s="234" t="s">
        <v>78</v>
      </c>
      <c r="AV219" s="12" t="s">
        <v>142</v>
      </c>
      <c r="AW219" s="12" t="s">
        <v>4</v>
      </c>
      <c r="AX219" s="12" t="s">
        <v>76</v>
      </c>
      <c r="AY219" s="234" t="s">
        <v>134</v>
      </c>
    </row>
    <row r="220" s="10" customFormat="1" ht="22.8" customHeight="1">
      <c r="B220" s="184"/>
      <c r="C220" s="185"/>
      <c r="D220" s="186" t="s">
        <v>67</v>
      </c>
      <c r="E220" s="198" t="s">
        <v>299</v>
      </c>
      <c r="F220" s="198" t="s">
        <v>300</v>
      </c>
      <c r="G220" s="185"/>
      <c r="H220" s="185"/>
      <c r="I220" s="188"/>
      <c r="J220" s="199">
        <f>BK220</f>
        <v>0</v>
      </c>
      <c r="K220" s="185"/>
      <c r="L220" s="190"/>
      <c r="M220" s="191"/>
      <c r="N220" s="192"/>
      <c r="O220" s="192"/>
      <c r="P220" s="193">
        <f>SUM(P221:P225)</f>
        <v>0</v>
      </c>
      <c r="Q220" s="192"/>
      <c r="R220" s="193">
        <f>SUM(R221:R225)</f>
        <v>0</v>
      </c>
      <c r="S220" s="192"/>
      <c r="T220" s="194">
        <f>SUM(T221:T225)</f>
        <v>0</v>
      </c>
      <c r="AR220" s="195" t="s">
        <v>76</v>
      </c>
      <c r="AT220" s="196" t="s">
        <v>67</v>
      </c>
      <c r="AU220" s="196" t="s">
        <v>76</v>
      </c>
      <c r="AY220" s="195" t="s">
        <v>134</v>
      </c>
      <c r="BK220" s="197">
        <f>SUM(BK221:BK225)</f>
        <v>0</v>
      </c>
    </row>
    <row r="221" s="1" customFormat="1" ht="22.5" customHeight="1">
      <c r="B221" s="36"/>
      <c r="C221" s="200" t="s">
        <v>301</v>
      </c>
      <c r="D221" s="200" t="s">
        <v>137</v>
      </c>
      <c r="E221" s="201" t="s">
        <v>302</v>
      </c>
      <c r="F221" s="202" t="s">
        <v>303</v>
      </c>
      <c r="G221" s="203" t="s">
        <v>304</v>
      </c>
      <c r="H221" s="204">
        <v>2.9470000000000001</v>
      </c>
      <c r="I221" s="205"/>
      <c r="J221" s="206">
        <f>ROUND(I221*H221,2)</f>
        <v>0</v>
      </c>
      <c r="K221" s="202" t="s">
        <v>1</v>
      </c>
      <c r="L221" s="41"/>
      <c r="M221" s="207" t="s">
        <v>1</v>
      </c>
      <c r="N221" s="208" t="s">
        <v>39</v>
      </c>
      <c r="O221" s="77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AR221" s="15" t="s">
        <v>142</v>
      </c>
      <c r="AT221" s="15" t="s">
        <v>137</v>
      </c>
      <c r="AU221" s="15" t="s">
        <v>78</v>
      </c>
      <c r="AY221" s="15" t="s">
        <v>134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5" t="s">
        <v>76</v>
      </c>
      <c r="BK221" s="211">
        <f>ROUND(I221*H221,2)</f>
        <v>0</v>
      </c>
      <c r="BL221" s="15" t="s">
        <v>142</v>
      </c>
      <c r="BM221" s="15" t="s">
        <v>305</v>
      </c>
    </row>
    <row r="222" s="1" customFormat="1" ht="16.5" customHeight="1">
      <c r="B222" s="36"/>
      <c r="C222" s="200" t="s">
        <v>306</v>
      </c>
      <c r="D222" s="200" t="s">
        <v>137</v>
      </c>
      <c r="E222" s="201" t="s">
        <v>307</v>
      </c>
      <c r="F222" s="202" t="s">
        <v>308</v>
      </c>
      <c r="G222" s="203" t="s">
        <v>304</v>
      </c>
      <c r="H222" s="204">
        <v>2.9470000000000001</v>
      </c>
      <c r="I222" s="205"/>
      <c r="J222" s="206">
        <f>ROUND(I222*H222,2)</f>
        <v>0</v>
      </c>
      <c r="K222" s="202" t="s">
        <v>1</v>
      </c>
      <c r="L222" s="41"/>
      <c r="M222" s="207" t="s">
        <v>1</v>
      </c>
      <c r="N222" s="208" t="s">
        <v>39</v>
      </c>
      <c r="O222" s="77"/>
      <c r="P222" s="209">
        <f>O222*H222</f>
        <v>0</v>
      </c>
      <c r="Q222" s="209">
        <v>0</v>
      </c>
      <c r="R222" s="209">
        <f>Q222*H222</f>
        <v>0</v>
      </c>
      <c r="S222" s="209">
        <v>0</v>
      </c>
      <c r="T222" s="210">
        <f>S222*H222</f>
        <v>0</v>
      </c>
      <c r="AR222" s="15" t="s">
        <v>142</v>
      </c>
      <c r="AT222" s="15" t="s">
        <v>137</v>
      </c>
      <c r="AU222" s="15" t="s">
        <v>78</v>
      </c>
      <c r="AY222" s="15" t="s">
        <v>134</v>
      </c>
      <c r="BE222" s="211">
        <f>IF(N222="základní",J222,0)</f>
        <v>0</v>
      </c>
      <c r="BF222" s="211">
        <f>IF(N222="snížená",J222,0)</f>
        <v>0</v>
      </c>
      <c r="BG222" s="211">
        <f>IF(N222="zákl. přenesená",J222,0)</f>
        <v>0</v>
      </c>
      <c r="BH222" s="211">
        <f>IF(N222="sníž. přenesená",J222,0)</f>
        <v>0</v>
      </c>
      <c r="BI222" s="211">
        <f>IF(N222="nulová",J222,0)</f>
        <v>0</v>
      </c>
      <c r="BJ222" s="15" t="s">
        <v>76</v>
      </c>
      <c r="BK222" s="211">
        <f>ROUND(I222*H222,2)</f>
        <v>0</v>
      </c>
      <c r="BL222" s="15" t="s">
        <v>142</v>
      </c>
      <c r="BM222" s="15" t="s">
        <v>309</v>
      </c>
    </row>
    <row r="223" s="1" customFormat="1" ht="22.5" customHeight="1">
      <c r="B223" s="36"/>
      <c r="C223" s="200" t="s">
        <v>310</v>
      </c>
      <c r="D223" s="200" t="s">
        <v>137</v>
      </c>
      <c r="E223" s="201" t="s">
        <v>311</v>
      </c>
      <c r="F223" s="202" t="s">
        <v>312</v>
      </c>
      <c r="G223" s="203" t="s">
        <v>304</v>
      </c>
      <c r="H223" s="204">
        <v>116.20399999999999</v>
      </c>
      <c r="I223" s="205"/>
      <c r="J223" s="206">
        <f>ROUND(I223*H223,2)</f>
        <v>0</v>
      </c>
      <c r="K223" s="202" t="s">
        <v>1</v>
      </c>
      <c r="L223" s="41"/>
      <c r="M223" s="207" t="s">
        <v>1</v>
      </c>
      <c r="N223" s="208" t="s">
        <v>39</v>
      </c>
      <c r="O223" s="77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10">
        <f>S223*H223</f>
        <v>0</v>
      </c>
      <c r="AR223" s="15" t="s">
        <v>142</v>
      </c>
      <c r="AT223" s="15" t="s">
        <v>137</v>
      </c>
      <c r="AU223" s="15" t="s">
        <v>78</v>
      </c>
      <c r="AY223" s="15" t="s">
        <v>134</v>
      </c>
      <c r="BE223" s="211">
        <f>IF(N223="základní",J223,0)</f>
        <v>0</v>
      </c>
      <c r="BF223" s="211">
        <f>IF(N223="snížená",J223,0)</f>
        <v>0</v>
      </c>
      <c r="BG223" s="211">
        <f>IF(N223="zákl. přenesená",J223,0)</f>
        <v>0</v>
      </c>
      <c r="BH223" s="211">
        <f>IF(N223="sníž. přenesená",J223,0)</f>
        <v>0</v>
      </c>
      <c r="BI223" s="211">
        <f>IF(N223="nulová",J223,0)</f>
        <v>0</v>
      </c>
      <c r="BJ223" s="15" t="s">
        <v>76</v>
      </c>
      <c r="BK223" s="211">
        <f>ROUND(I223*H223,2)</f>
        <v>0</v>
      </c>
      <c r="BL223" s="15" t="s">
        <v>142</v>
      </c>
      <c r="BM223" s="15" t="s">
        <v>313</v>
      </c>
    </row>
    <row r="224" s="11" customFormat="1">
      <c r="B224" s="212"/>
      <c r="C224" s="213"/>
      <c r="D224" s="214" t="s">
        <v>148</v>
      </c>
      <c r="E224" s="215" t="s">
        <v>1</v>
      </c>
      <c r="F224" s="216" t="s">
        <v>314</v>
      </c>
      <c r="G224" s="213"/>
      <c r="H224" s="217">
        <v>116.20399999999999</v>
      </c>
      <c r="I224" s="218"/>
      <c r="J224" s="213"/>
      <c r="K224" s="213"/>
      <c r="L224" s="219"/>
      <c r="M224" s="220"/>
      <c r="N224" s="221"/>
      <c r="O224" s="221"/>
      <c r="P224" s="221"/>
      <c r="Q224" s="221"/>
      <c r="R224" s="221"/>
      <c r="S224" s="221"/>
      <c r="T224" s="222"/>
      <c r="AT224" s="223" t="s">
        <v>148</v>
      </c>
      <c r="AU224" s="223" t="s">
        <v>78</v>
      </c>
      <c r="AV224" s="11" t="s">
        <v>78</v>
      </c>
      <c r="AW224" s="11" t="s">
        <v>30</v>
      </c>
      <c r="AX224" s="11" t="s">
        <v>76</v>
      </c>
      <c r="AY224" s="223" t="s">
        <v>134</v>
      </c>
    </row>
    <row r="225" s="1" customFormat="1" ht="22.5" customHeight="1">
      <c r="B225" s="36"/>
      <c r="C225" s="200" t="s">
        <v>315</v>
      </c>
      <c r="D225" s="200" t="s">
        <v>137</v>
      </c>
      <c r="E225" s="201" t="s">
        <v>316</v>
      </c>
      <c r="F225" s="202" t="s">
        <v>317</v>
      </c>
      <c r="G225" s="203" t="s">
        <v>304</v>
      </c>
      <c r="H225" s="204">
        <v>2.9470000000000001</v>
      </c>
      <c r="I225" s="205"/>
      <c r="J225" s="206">
        <f>ROUND(I225*H225,2)</f>
        <v>0</v>
      </c>
      <c r="K225" s="202" t="s">
        <v>1</v>
      </c>
      <c r="L225" s="41"/>
      <c r="M225" s="207" t="s">
        <v>1</v>
      </c>
      <c r="N225" s="208" t="s">
        <v>39</v>
      </c>
      <c r="O225" s="77"/>
      <c r="P225" s="209">
        <f>O225*H225</f>
        <v>0</v>
      </c>
      <c r="Q225" s="209">
        <v>0</v>
      </c>
      <c r="R225" s="209">
        <f>Q225*H225</f>
        <v>0</v>
      </c>
      <c r="S225" s="209">
        <v>0</v>
      </c>
      <c r="T225" s="210">
        <f>S225*H225</f>
        <v>0</v>
      </c>
      <c r="AR225" s="15" t="s">
        <v>142</v>
      </c>
      <c r="AT225" s="15" t="s">
        <v>137</v>
      </c>
      <c r="AU225" s="15" t="s">
        <v>78</v>
      </c>
      <c r="AY225" s="15" t="s">
        <v>134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5" t="s">
        <v>76</v>
      </c>
      <c r="BK225" s="211">
        <f>ROUND(I225*H225,2)</f>
        <v>0</v>
      </c>
      <c r="BL225" s="15" t="s">
        <v>142</v>
      </c>
      <c r="BM225" s="15" t="s">
        <v>318</v>
      </c>
    </row>
    <row r="226" s="10" customFormat="1" ht="22.8" customHeight="1">
      <c r="B226" s="184"/>
      <c r="C226" s="185"/>
      <c r="D226" s="186" t="s">
        <v>67</v>
      </c>
      <c r="E226" s="198" t="s">
        <v>319</v>
      </c>
      <c r="F226" s="198" t="s">
        <v>320</v>
      </c>
      <c r="G226" s="185"/>
      <c r="H226" s="185"/>
      <c r="I226" s="188"/>
      <c r="J226" s="199">
        <f>BK226</f>
        <v>0</v>
      </c>
      <c r="K226" s="185"/>
      <c r="L226" s="190"/>
      <c r="M226" s="191"/>
      <c r="N226" s="192"/>
      <c r="O226" s="192"/>
      <c r="P226" s="193">
        <f>P227</f>
        <v>0</v>
      </c>
      <c r="Q226" s="192"/>
      <c r="R226" s="193">
        <f>R227</f>
        <v>0</v>
      </c>
      <c r="S226" s="192"/>
      <c r="T226" s="194">
        <f>T227</f>
        <v>0</v>
      </c>
      <c r="AR226" s="195" t="s">
        <v>76</v>
      </c>
      <c r="AT226" s="196" t="s">
        <v>67</v>
      </c>
      <c r="AU226" s="196" t="s">
        <v>76</v>
      </c>
      <c r="AY226" s="195" t="s">
        <v>134</v>
      </c>
      <c r="BK226" s="197">
        <f>BK227</f>
        <v>0</v>
      </c>
    </row>
    <row r="227" s="1" customFormat="1" ht="22.5" customHeight="1">
      <c r="B227" s="36"/>
      <c r="C227" s="200" t="s">
        <v>321</v>
      </c>
      <c r="D227" s="200" t="s">
        <v>137</v>
      </c>
      <c r="E227" s="201" t="s">
        <v>322</v>
      </c>
      <c r="F227" s="202" t="s">
        <v>323</v>
      </c>
      <c r="G227" s="203" t="s">
        <v>304</v>
      </c>
      <c r="H227" s="204">
        <v>1.825</v>
      </c>
      <c r="I227" s="205"/>
      <c r="J227" s="206">
        <f>ROUND(I227*H227,2)</f>
        <v>0</v>
      </c>
      <c r="K227" s="202" t="s">
        <v>141</v>
      </c>
      <c r="L227" s="41"/>
      <c r="M227" s="207" t="s">
        <v>1</v>
      </c>
      <c r="N227" s="208" t="s">
        <v>39</v>
      </c>
      <c r="O227" s="77"/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10">
        <f>S227*H227</f>
        <v>0</v>
      </c>
      <c r="AR227" s="15" t="s">
        <v>142</v>
      </c>
      <c r="AT227" s="15" t="s">
        <v>137</v>
      </c>
      <c r="AU227" s="15" t="s">
        <v>78</v>
      </c>
      <c r="AY227" s="15" t="s">
        <v>134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15" t="s">
        <v>76</v>
      </c>
      <c r="BK227" s="211">
        <f>ROUND(I227*H227,2)</f>
        <v>0</v>
      </c>
      <c r="BL227" s="15" t="s">
        <v>142</v>
      </c>
      <c r="BM227" s="15" t="s">
        <v>324</v>
      </c>
    </row>
    <row r="228" s="10" customFormat="1" ht="25.92" customHeight="1">
      <c r="B228" s="184"/>
      <c r="C228" s="185"/>
      <c r="D228" s="186" t="s">
        <v>67</v>
      </c>
      <c r="E228" s="187" t="s">
        <v>325</v>
      </c>
      <c r="F228" s="187" t="s">
        <v>326</v>
      </c>
      <c r="G228" s="185"/>
      <c r="H228" s="185"/>
      <c r="I228" s="188"/>
      <c r="J228" s="189">
        <f>BK228</f>
        <v>0</v>
      </c>
      <c r="K228" s="185"/>
      <c r="L228" s="190"/>
      <c r="M228" s="191"/>
      <c r="N228" s="192"/>
      <c r="O228" s="192"/>
      <c r="P228" s="193">
        <f>P229+P274+P284+P292+P301+P317+P320+P323+P333+P345+P359+P396+P416+P424+P475</f>
        <v>0</v>
      </c>
      <c r="Q228" s="192"/>
      <c r="R228" s="193">
        <f>R229+R274+R284+R292+R301+R317+R320+R323+R333+R345+R359+R396+R416+R424+R475</f>
        <v>1.1248423391</v>
      </c>
      <c r="S228" s="192"/>
      <c r="T228" s="194">
        <f>T229+T274+T284+T292+T301+T317+T320+T323+T333+T345+T359+T396+T416+T424+T475</f>
        <v>0.51387817000000002</v>
      </c>
      <c r="AR228" s="195" t="s">
        <v>76</v>
      </c>
      <c r="AT228" s="196" t="s">
        <v>67</v>
      </c>
      <c r="AU228" s="196" t="s">
        <v>68</v>
      </c>
      <c r="AY228" s="195" t="s">
        <v>134</v>
      </c>
      <c r="BK228" s="197">
        <f>BK229+BK274+BK284+BK292+BK301+BK317+BK320+BK323+BK333+BK345+BK359+BK396+BK416+BK424+BK475</f>
        <v>0</v>
      </c>
    </row>
    <row r="229" s="10" customFormat="1" ht="22.8" customHeight="1">
      <c r="B229" s="184"/>
      <c r="C229" s="185"/>
      <c r="D229" s="186" t="s">
        <v>67</v>
      </c>
      <c r="E229" s="198" t="s">
        <v>327</v>
      </c>
      <c r="F229" s="198" t="s">
        <v>328</v>
      </c>
      <c r="G229" s="185"/>
      <c r="H229" s="185"/>
      <c r="I229" s="188"/>
      <c r="J229" s="199">
        <f>BK229</f>
        <v>0</v>
      </c>
      <c r="K229" s="185"/>
      <c r="L229" s="190"/>
      <c r="M229" s="191"/>
      <c r="N229" s="192"/>
      <c r="O229" s="192"/>
      <c r="P229" s="193">
        <f>P230+P233+P235+P241+P271</f>
        <v>0</v>
      </c>
      <c r="Q229" s="192"/>
      <c r="R229" s="193">
        <f>R230+R233+R235+R241+R271</f>
        <v>0.0024000000000000002</v>
      </c>
      <c r="S229" s="192"/>
      <c r="T229" s="194">
        <f>T230+T233+T235+T241+T271</f>
        <v>0</v>
      </c>
      <c r="AR229" s="195" t="s">
        <v>76</v>
      </c>
      <c r="AT229" s="196" t="s">
        <v>67</v>
      </c>
      <c r="AU229" s="196" t="s">
        <v>76</v>
      </c>
      <c r="AY229" s="195" t="s">
        <v>134</v>
      </c>
      <c r="BK229" s="197">
        <f>BK230+BK233+BK235+BK241+BK271</f>
        <v>0</v>
      </c>
    </row>
    <row r="230" s="10" customFormat="1" ht="20.88" customHeight="1">
      <c r="B230" s="184"/>
      <c r="C230" s="185"/>
      <c r="D230" s="186" t="s">
        <v>67</v>
      </c>
      <c r="E230" s="198" t="s">
        <v>329</v>
      </c>
      <c r="F230" s="198" t="s">
        <v>330</v>
      </c>
      <c r="G230" s="185"/>
      <c r="H230" s="185"/>
      <c r="I230" s="188"/>
      <c r="J230" s="199">
        <f>BK230</f>
        <v>0</v>
      </c>
      <c r="K230" s="185"/>
      <c r="L230" s="190"/>
      <c r="M230" s="191"/>
      <c r="N230" s="192"/>
      <c r="O230" s="192"/>
      <c r="P230" s="193">
        <f>SUM(P231:P232)</f>
        <v>0</v>
      </c>
      <c r="Q230" s="192"/>
      <c r="R230" s="193">
        <f>SUM(R231:R232)</f>
        <v>0</v>
      </c>
      <c r="S230" s="192"/>
      <c r="T230" s="194">
        <f>SUM(T231:T232)</f>
        <v>0</v>
      </c>
      <c r="AR230" s="195" t="s">
        <v>76</v>
      </c>
      <c r="AT230" s="196" t="s">
        <v>67</v>
      </c>
      <c r="AU230" s="196" t="s">
        <v>78</v>
      </c>
      <c r="AY230" s="195" t="s">
        <v>134</v>
      </c>
      <c r="BK230" s="197">
        <f>SUM(BK231:BK232)</f>
        <v>0</v>
      </c>
    </row>
    <row r="231" s="1" customFormat="1" ht="16.5" customHeight="1">
      <c r="B231" s="36"/>
      <c r="C231" s="200" t="s">
        <v>331</v>
      </c>
      <c r="D231" s="200" t="s">
        <v>137</v>
      </c>
      <c r="E231" s="201" t="s">
        <v>332</v>
      </c>
      <c r="F231" s="202" t="s">
        <v>333</v>
      </c>
      <c r="G231" s="203" t="s">
        <v>334</v>
      </c>
      <c r="H231" s="204">
        <v>6</v>
      </c>
      <c r="I231" s="205"/>
      <c r="J231" s="206">
        <f>ROUND(I231*H231,2)</f>
        <v>0</v>
      </c>
      <c r="K231" s="202" t="s">
        <v>1</v>
      </c>
      <c r="L231" s="41"/>
      <c r="M231" s="207" t="s">
        <v>1</v>
      </c>
      <c r="N231" s="208" t="s">
        <v>39</v>
      </c>
      <c r="O231" s="77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10">
        <f>S231*H231</f>
        <v>0</v>
      </c>
      <c r="AR231" s="15" t="s">
        <v>142</v>
      </c>
      <c r="AT231" s="15" t="s">
        <v>137</v>
      </c>
      <c r="AU231" s="15" t="s">
        <v>135</v>
      </c>
      <c r="AY231" s="15" t="s">
        <v>134</v>
      </c>
      <c r="BE231" s="211">
        <f>IF(N231="základní",J231,0)</f>
        <v>0</v>
      </c>
      <c r="BF231" s="211">
        <f>IF(N231="snížená",J231,0)</f>
        <v>0</v>
      </c>
      <c r="BG231" s="211">
        <f>IF(N231="zákl. přenesená",J231,0)</f>
        <v>0</v>
      </c>
      <c r="BH231" s="211">
        <f>IF(N231="sníž. přenesená",J231,0)</f>
        <v>0</v>
      </c>
      <c r="BI231" s="211">
        <f>IF(N231="nulová",J231,0)</f>
        <v>0</v>
      </c>
      <c r="BJ231" s="15" t="s">
        <v>76</v>
      </c>
      <c r="BK231" s="211">
        <f>ROUND(I231*H231,2)</f>
        <v>0</v>
      </c>
      <c r="BL231" s="15" t="s">
        <v>142</v>
      </c>
      <c r="BM231" s="15" t="s">
        <v>335</v>
      </c>
    </row>
    <row r="232" s="1" customFormat="1" ht="16.5" customHeight="1">
      <c r="B232" s="36"/>
      <c r="C232" s="200" t="s">
        <v>336</v>
      </c>
      <c r="D232" s="200" t="s">
        <v>137</v>
      </c>
      <c r="E232" s="201" t="s">
        <v>337</v>
      </c>
      <c r="F232" s="202" t="s">
        <v>338</v>
      </c>
      <c r="G232" s="203" t="s">
        <v>334</v>
      </c>
      <c r="H232" s="204">
        <v>1</v>
      </c>
      <c r="I232" s="205"/>
      <c r="J232" s="206">
        <f>ROUND(I232*H232,2)</f>
        <v>0</v>
      </c>
      <c r="K232" s="202" t="s">
        <v>1</v>
      </c>
      <c r="L232" s="41"/>
      <c r="M232" s="207" t="s">
        <v>1</v>
      </c>
      <c r="N232" s="208" t="s">
        <v>39</v>
      </c>
      <c r="O232" s="77"/>
      <c r="P232" s="209">
        <f>O232*H232</f>
        <v>0</v>
      </c>
      <c r="Q232" s="209">
        <v>0</v>
      </c>
      <c r="R232" s="209">
        <f>Q232*H232</f>
        <v>0</v>
      </c>
      <c r="S232" s="209">
        <v>0</v>
      </c>
      <c r="T232" s="210">
        <f>S232*H232</f>
        <v>0</v>
      </c>
      <c r="AR232" s="15" t="s">
        <v>142</v>
      </c>
      <c r="AT232" s="15" t="s">
        <v>137</v>
      </c>
      <c r="AU232" s="15" t="s">
        <v>135</v>
      </c>
      <c r="AY232" s="15" t="s">
        <v>134</v>
      </c>
      <c r="BE232" s="211">
        <f>IF(N232="základní",J232,0)</f>
        <v>0</v>
      </c>
      <c r="BF232" s="211">
        <f>IF(N232="snížená",J232,0)</f>
        <v>0</v>
      </c>
      <c r="BG232" s="211">
        <f>IF(N232="zákl. přenesená",J232,0)</f>
        <v>0</v>
      </c>
      <c r="BH232" s="211">
        <f>IF(N232="sníž. přenesená",J232,0)</f>
        <v>0</v>
      </c>
      <c r="BI232" s="211">
        <f>IF(N232="nulová",J232,0)</f>
        <v>0</v>
      </c>
      <c r="BJ232" s="15" t="s">
        <v>76</v>
      </c>
      <c r="BK232" s="211">
        <f>ROUND(I232*H232,2)</f>
        <v>0</v>
      </c>
      <c r="BL232" s="15" t="s">
        <v>142</v>
      </c>
      <c r="BM232" s="15" t="s">
        <v>339</v>
      </c>
    </row>
    <row r="233" s="10" customFormat="1" ht="20.88" customHeight="1">
      <c r="B233" s="184"/>
      <c r="C233" s="185"/>
      <c r="D233" s="186" t="s">
        <v>67</v>
      </c>
      <c r="E233" s="198" t="s">
        <v>340</v>
      </c>
      <c r="F233" s="198" t="s">
        <v>341</v>
      </c>
      <c r="G233" s="185"/>
      <c r="H233" s="185"/>
      <c r="I233" s="188"/>
      <c r="J233" s="199">
        <f>BK233</f>
        <v>0</v>
      </c>
      <c r="K233" s="185"/>
      <c r="L233" s="190"/>
      <c r="M233" s="191"/>
      <c r="N233" s="192"/>
      <c r="O233" s="192"/>
      <c r="P233" s="193">
        <f>P234</f>
        <v>0</v>
      </c>
      <c r="Q233" s="192"/>
      <c r="R233" s="193">
        <f>R234</f>
        <v>0</v>
      </c>
      <c r="S233" s="192"/>
      <c r="T233" s="194">
        <f>T234</f>
        <v>0</v>
      </c>
      <c r="AR233" s="195" t="s">
        <v>78</v>
      </c>
      <c r="AT233" s="196" t="s">
        <v>67</v>
      </c>
      <c r="AU233" s="196" t="s">
        <v>78</v>
      </c>
      <c r="AY233" s="195" t="s">
        <v>134</v>
      </c>
      <c r="BK233" s="197">
        <f>BK234</f>
        <v>0</v>
      </c>
    </row>
    <row r="234" s="1" customFormat="1" ht="22.5" customHeight="1">
      <c r="B234" s="36"/>
      <c r="C234" s="200" t="s">
        <v>342</v>
      </c>
      <c r="D234" s="200" t="s">
        <v>137</v>
      </c>
      <c r="E234" s="201" t="s">
        <v>343</v>
      </c>
      <c r="F234" s="202" t="s">
        <v>344</v>
      </c>
      <c r="G234" s="203" t="s">
        <v>140</v>
      </c>
      <c r="H234" s="204">
        <v>1</v>
      </c>
      <c r="I234" s="205"/>
      <c r="J234" s="206">
        <f>ROUND(I234*H234,2)</f>
        <v>0</v>
      </c>
      <c r="K234" s="202" t="s">
        <v>1</v>
      </c>
      <c r="L234" s="41"/>
      <c r="M234" s="207" t="s">
        <v>1</v>
      </c>
      <c r="N234" s="208" t="s">
        <v>39</v>
      </c>
      <c r="O234" s="77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AR234" s="15" t="s">
        <v>231</v>
      </c>
      <c r="AT234" s="15" t="s">
        <v>137</v>
      </c>
      <c r="AU234" s="15" t="s">
        <v>135</v>
      </c>
      <c r="AY234" s="15" t="s">
        <v>134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5" t="s">
        <v>76</v>
      </c>
      <c r="BK234" s="211">
        <f>ROUND(I234*H234,2)</f>
        <v>0</v>
      </c>
      <c r="BL234" s="15" t="s">
        <v>231</v>
      </c>
      <c r="BM234" s="15" t="s">
        <v>345</v>
      </c>
    </row>
    <row r="235" s="10" customFormat="1" ht="20.88" customHeight="1">
      <c r="B235" s="184"/>
      <c r="C235" s="185"/>
      <c r="D235" s="186" t="s">
        <v>67</v>
      </c>
      <c r="E235" s="198" t="s">
        <v>346</v>
      </c>
      <c r="F235" s="198" t="s">
        <v>347</v>
      </c>
      <c r="G235" s="185"/>
      <c r="H235" s="185"/>
      <c r="I235" s="188"/>
      <c r="J235" s="199">
        <f>BK235</f>
        <v>0</v>
      </c>
      <c r="K235" s="185"/>
      <c r="L235" s="190"/>
      <c r="M235" s="191"/>
      <c r="N235" s="192"/>
      <c r="O235" s="192"/>
      <c r="P235" s="193">
        <f>SUM(P236:P240)</f>
        <v>0</v>
      </c>
      <c r="Q235" s="192"/>
      <c r="R235" s="193">
        <f>SUM(R236:R240)</f>
        <v>0</v>
      </c>
      <c r="S235" s="192"/>
      <c r="T235" s="194">
        <f>SUM(T236:T240)</f>
        <v>0</v>
      </c>
      <c r="AR235" s="195" t="s">
        <v>78</v>
      </c>
      <c r="AT235" s="196" t="s">
        <v>67</v>
      </c>
      <c r="AU235" s="196" t="s">
        <v>78</v>
      </c>
      <c r="AY235" s="195" t="s">
        <v>134</v>
      </c>
      <c r="BK235" s="197">
        <f>SUM(BK236:BK240)</f>
        <v>0</v>
      </c>
    </row>
    <row r="236" s="1" customFormat="1" ht="16.5" customHeight="1">
      <c r="B236" s="36"/>
      <c r="C236" s="200" t="s">
        <v>348</v>
      </c>
      <c r="D236" s="200" t="s">
        <v>137</v>
      </c>
      <c r="E236" s="201" t="s">
        <v>349</v>
      </c>
      <c r="F236" s="202" t="s">
        <v>350</v>
      </c>
      <c r="G236" s="203" t="s">
        <v>140</v>
      </c>
      <c r="H236" s="204">
        <v>2</v>
      </c>
      <c r="I236" s="205"/>
      <c r="J236" s="206">
        <f>ROUND(I236*H236,2)</f>
        <v>0</v>
      </c>
      <c r="K236" s="202" t="s">
        <v>1</v>
      </c>
      <c r="L236" s="41"/>
      <c r="M236" s="207" t="s">
        <v>1</v>
      </c>
      <c r="N236" s="208" t="s">
        <v>39</v>
      </c>
      <c r="O236" s="77"/>
      <c r="P236" s="209">
        <f>O236*H236</f>
        <v>0</v>
      </c>
      <c r="Q236" s="209">
        <v>0</v>
      </c>
      <c r="R236" s="209">
        <f>Q236*H236</f>
        <v>0</v>
      </c>
      <c r="S236" s="209">
        <v>0</v>
      </c>
      <c r="T236" s="210">
        <f>S236*H236</f>
        <v>0</v>
      </c>
      <c r="AR236" s="15" t="s">
        <v>231</v>
      </c>
      <c r="AT236" s="15" t="s">
        <v>137</v>
      </c>
      <c r="AU236" s="15" t="s">
        <v>135</v>
      </c>
      <c r="AY236" s="15" t="s">
        <v>134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15" t="s">
        <v>76</v>
      </c>
      <c r="BK236" s="211">
        <f>ROUND(I236*H236,2)</f>
        <v>0</v>
      </c>
      <c r="BL236" s="15" t="s">
        <v>231</v>
      </c>
      <c r="BM236" s="15" t="s">
        <v>351</v>
      </c>
    </row>
    <row r="237" s="1" customFormat="1" ht="16.5" customHeight="1">
      <c r="B237" s="36"/>
      <c r="C237" s="245" t="s">
        <v>352</v>
      </c>
      <c r="D237" s="245" t="s">
        <v>232</v>
      </c>
      <c r="E237" s="246" t="s">
        <v>353</v>
      </c>
      <c r="F237" s="247" t="s">
        <v>354</v>
      </c>
      <c r="G237" s="248" t="s">
        <v>140</v>
      </c>
      <c r="H237" s="249">
        <v>1</v>
      </c>
      <c r="I237" s="250"/>
      <c r="J237" s="251">
        <f>ROUND(I237*H237,2)</f>
        <v>0</v>
      </c>
      <c r="K237" s="247" t="s">
        <v>1</v>
      </c>
      <c r="L237" s="252"/>
      <c r="M237" s="253" t="s">
        <v>1</v>
      </c>
      <c r="N237" s="254" t="s">
        <v>39</v>
      </c>
      <c r="O237" s="77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AR237" s="15" t="s">
        <v>310</v>
      </c>
      <c r="AT237" s="15" t="s">
        <v>232</v>
      </c>
      <c r="AU237" s="15" t="s">
        <v>135</v>
      </c>
      <c r="AY237" s="15" t="s">
        <v>134</v>
      </c>
      <c r="BE237" s="211">
        <f>IF(N237="základní",J237,0)</f>
        <v>0</v>
      </c>
      <c r="BF237" s="211">
        <f>IF(N237="snížená",J237,0)</f>
        <v>0</v>
      </c>
      <c r="BG237" s="211">
        <f>IF(N237="zákl. přenesená",J237,0)</f>
        <v>0</v>
      </c>
      <c r="BH237" s="211">
        <f>IF(N237="sníž. přenesená",J237,0)</f>
        <v>0</v>
      </c>
      <c r="BI237" s="211">
        <f>IF(N237="nulová",J237,0)</f>
        <v>0</v>
      </c>
      <c r="BJ237" s="15" t="s">
        <v>76</v>
      </c>
      <c r="BK237" s="211">
        <f>ROUND(I237*H237,2)</f>
        <v>0</v>
      </c>
      <c r="BL237" s="15" t="s">
        <v>231</v>
      </c>
      <c r="BM237" s="15" t="s">
        <v>355</v>
      </c>
    </row>
    <row r="238" s="1" customFormat="1">
      <c r="B238" s="36"/>
      <c r="C238" s="37"/>
      <c r="D238" s="214" t="s">
        <v>356</v>
      </c>
      <c r="E238" s="37"/>
      <c r="F238" s="255" t="s">
        <v>357</v>
      </c>
      <c r="G238" s="37"/>
      <c r="H238" s="37"/>
      <c r="I238" s="125"/>
      <c r="J238" s="37"/>
      <c r="K238" s="37"/>
      <c r="L238" s="41"/>
      <c r="M238" s="256"/>
      <c r="N238" s="77"/>
      <c r="O238" s="77"/>
      <c r="P238" s="77"/>
      <c r="Q238" s="77"/>
      <c r="R238" s="77"/>
      <c r="S238" s="77"/>
      <c r="T238" s="78"/>
      <c r="AT238" s="15" t="s">
        <v>356</v>
      </c>
      <c r="AU238" s="15" t="s">
        <v>135</v>
      </c>
    </row>
    <row r="239" s="1" customFormat="1" ht="16.5" customHeight="1">
      <c r="B239" s="36"/>
      <c r="C239" s="245" t="s">
        <v>358</v>
      </c>
      <c r="D239" s="245" t="s">
        <v>232</v>
      </c>
      <c r="E239" s="246" t="s">
        <v>359</v>
      </c>
      <c r="F239" s="247" t="s">
        <v>360</v>
      </c>
      <c r="G239" s="248" t="s">
        <v>140</v>
      </c>
      <c r="H239" s="249">
        <v>1</v>
      </c>
      <c r="I239" s="250"/>
      <c r="J239" s="251">
        <f>ROUND(I239*H239,2)</f>
        <v>0</v>
      </c>
      <c r="K239" s="247" t="s">
        <v>1</v>
      </c>
      <c r="L239" s="252"/>
      <c r="M239" s="253" t="s">
        <v>1</v>
      </c>
      <c r="N239" s="254" t="s">
        <v>39</v>
      </c>
      <c r="O239" s="77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AR239" s="15" t="s">
        <v>310</v>
      </c>
      <c r="AT239" s="15" t="s">
        <v>232</v>
      </c>
      <c r="AU239" s="15" t="s">
        <v>135</v>
      </c>
      <c r="AY239" s="15" t="s">
        <v>134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5" t="s">
        <v>76</v>
      </c>
      <c r="BK239" s="211">
        <f>ROUND(I239*H239,2)</f>
        <v>0</v>
      </c>
      <c r="BL239" s="15" t="s">
        <v>231</v>
      </c>
      <c r="BM239" s="15" t="s">
        <v>361</v>
      </c>
    </row>
    <row r="240" s="1" customFormat="1">
      <c r="B240" s="36"/>
      <c r="C240" s="37"/>
      <c r="D240" s="214" t="s">
        <v>356</v>
      </c>
      <c r="E240" s="37"/>
      <c r="F240" s="255" t="s">
        <v>362</v>
      </c>
      <c r="G240" s="37"/>
      <c r="H240" s="37"/>
      <c r="I240" s="125"/>
      <c r="J240" s="37"/>
      <c r="K240" s="37"/>
      <c r="L240" s="41"/>
      <c r="M240" s="256"/>
      <c r="N240" s="77"/>
      <c r="O240" s="77"/>
      <c r="P240" s="77"/>
      <c r="Q240" s="77"/>
      <c r="R240" s="77"/>
      <c r="S240" s="77"/>
      <c r="T240" s="78"/>
      <c r="AT240" s="15" t="s">
        <v>356</v>
      </c>
      <c r="AU240" s="15" t="s">
        <v>135</v>
      </c>
    </row>
    <row r="241" s="10" customFormat="1" ht="20.88" customHeight="1">
      <c r="B241" s="184"/>
      <c r="C241" s="185"/>
      <c r="D241" s="186" t="s">
        <v>67</v>
      </c>
      <c r="E241" s="198" t="s">
        <v>363</v>
      </c>
      <c r="F241" s="198" t="s">
        <v>364</v>
      </c>
      <c r="G241" s="185"/>
      <c r="H241" s="185"/>
      <c r="I241" s="188"/>
      <c r="J241" s="199">
        <f>BK241</f>
        <v>0</v>
      </c>
      <c r="K241" s="185"/>
      <c r="L241" s="190"/>
      <c r="M241" s="191"/>
      <c r="N241" s="192"/>
      <c r="O241" s="192"/>
      <c r="P241" s="193">
        <f>SUM(P242:P270)</f>
        <v>0</v>
      </c>
      <c r="Q241" s="192"/>
      <c r="R241" s="193">
        <f>SUM(R242:R270)</f>
        <v>0.0024000000000000002</v>
      </c>
      <c r="S241" s="192"/>
      <c r="T241" s="194">
        <f>SUM(T242:T270)</f>
        <v>0</v>
      </c>
      <c r="AR241" s="195" t="s">
        <v>135</v>
      </c>
      <c r="AT241" s="196" t="s">
        <v>67</v>
      </c>
      <c r="AU241" s="196" t="s">
        <v>78</v>
      </c>
      <c r="AY241" s="195" t="s">
        <v>134</v>
      </c>
      <c r="BK241" s="197">
        <f>SUM(BK242:BK270)</f>
        <v>0</v>
      </c>
    </row>
    <row r="242" s="1" customFormat="1" ht="16.5" customHeight="1">
      <c r="B242" s="36"/>
      <c r="C242" s="200" t="s">
        <v>365</v>
      </c>
      <c r="D242" s="200" t="s">
        <v>137</v>
      </c>
      <c r="E242" s="201" t="s">
        <v>366</v>
      </c>
      <c r="F242" s="202" t="s">
        <v>367</v>
      </c>
      <c r="G242" s="203" t="s">
        <v>140</v>
      </c>
      <c r="H242" s="204">
        <v>4</v>
      </c>
      <c r="I242" s="205"/>
      <c r="J242" s="206">
        <f>ROUND(I242*H242,2)</f>
        <v>0</v>
      </c>
      <c r="K242" s="202" t="s">
        <v>1</v>
      </c>
      <c r="L242" s="41"/>
      <c r="M242" s="207" t="s">
        <v>1</v>
      </c>
      <c r="N242" s="208" t="s">
        <v>39</v>
      </c>
      <c r="O242" s="77"/>
      <c r="P242" s="209">
        <f>O242*H242</f>
        <v>0</v>
      </c>
      <c r="Q242" s="209">
        <v>0</v>
      </c>
      <c r="R242" s="209">
        <f>Q242*H242</f>
        <v>0</v>
      </c>
      <c r="S242" s="209">
        <v>0</v>
      </c>
      <c r="T242" s="210">
        <f>S242*H242</f>
        <v>0</v>
      </c>
      <c r="AR242" s="15" t="s">
        <v>226</v>
      </c>
      <c r="AT242" s="15" t="s">
        <v>137</v>
      </c>
      <c r="AU242" s="15" t="s">
        <v>135</v>
      </c>
      <c r="AY242" s="15" t="s">
        <v>134</v>
      </c>
      <c r="BE242" s="211">
        <f>IF(N242="základní",J242,0)</f>
        <v>0</v>
      </c>
      <c r="BF242" s="211">
        <f>IF(N242="snížená",J242,0)</f>
        <v>0</v>
      </c>
      <c r="BG242" s="211">
        <f>IF(N242="zákl. přenesená",J242,0)</f>
        <v>0</v>
      </c>
      <c r="BH242" s="211">
        <f>IF(N242="sníž. přenesená",J242,0)</f>
        <v>0</v>
      </c>
      <c r="BI242" s="211">
        <f>IF(N242="nulová",J242,0)</f>
        <v>0</v>
      </c>
      <c r="BJ242" s="15" t="s">
        <v>76</v>
      </c>
      <c r="BK242" s="211">
        <f>ROUND(I242*H242,2)</f>
        <v>0</v>
      </c>
      <c r="BL242" s="15" t="s">
        <v>226</v>
      </c>
      <c r="BM242" s="15" t="s">
        <v>368</v>
      </c>
    </row>
    <row r="243" s="1" customFormat="1">
      <c r="B243" s="36"/>
      <c r="C243" s="37"/>
      <c r="D243" s="214" t="s">
        <v>356</v>
      </c>
      <c r="E243" s="37"/>
      <c r="F243" s="255" t="s">
        <v>369</v>
      </c>
      <c r="G243" s="37"/>
      <c r="H243" s="37"/>
      <c r="I243" s="125"/>
      <c r="J243" s="37"/>
      <c r="K243" s="37"/>
      <c r="L243" s="41"/>
      <c r="M243" s="256"/>
      <c r="N243" s="77"/>
      <c r="O243" s="77"/>
      <c r="P243" s="77"/>
      <c r="Q243" s="77"/>
      <c r="R243" s="77"/>
      <c r="S243" s="77"/>
      <c r="T243" s="78"/>
      <c r="AT243" s="15" t="s">
        <v>356</v>
      </c>
      <c r="AU243" s="15" t="s">
        <v>135</v>
      </c>
    </row>
    <row r="244" s="1" customFormat="1" ht="16.5" customHeight="1">
      <c r="B244" s="36"/>
      <c r="C244" s="200" t="s">
        <v>370</v>
      </c>
      <c r="D244" s="200" t="s">
        <v>137</v>
      </c>
      <c r="E244" s="201" t="s">
        <v>371</v>
      </c>
      <c r="F244" s="202" t="s">
        <v>372</v>
      </c>
      <c r="G244" s="203" t="s">
        <v>140</v>
      </c>
      <c r="H244" s="204">
        <v>4</v>
      </c>
      <c r="I244" s="205"/>
      <c r="J244" s="206">
        <f>ROUND(I244*H244,2)</f>
        <v>0</v>
      </c>
      <c r="K244" s="202" t="s">
        <v>1</v>
      </c>
      <c r="L244" s="41"/>
      <c r="M244" s="207" t="s">
        <v>1</v>
      </c>
      <c r="N244" s="208" t="s">
        <v>39</v>
      </c>
      <c r="O244" s="77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AR244" s="15" t="s">
        <v>226</v>
      </c>
      <c r="AT244" s="15" t="s">
        <v>137</v>
      </c>
      <c r="AU244" s="15" t="s">
        <v>135</v>
      </c>
      <c r="AY244" s="15" t="s">
        <v>134</v>
      </c>
      <c r="BE244" s="211">
        <f>IF(N244="základní",J244,0)</f>
        <v>0</v>
      </c>
      <c r="BF244" s="211">
        <f>IF(N244="snížená",J244,0)</f>
        <v>0</v>
      </c>
      <c r="BG244" s="211">
        <f>IF(N244="zákl. přenesená",J244,0)</f>
        <v>0</v>
      </c>
      <c r="BH244" s="211">
        <f>IF(N244="sníž. přenesená",J244,0)</f>
        <v>0</v>
      </c>
      <c r="BI244" s="211">
        <f>IF(N244="nulová",J244,0)</f>
        <v>0</v>
      </c>
      <c r="BJ244" s="15" t="s">
        <v>76</v>
      </c>
      <c r="BK244" s="211">
        <f>ROUND(I244*H244,2)</f>
        <v>0</v>
      </c>
      <c r="BL244" s="15" t="s">
        <v>226</v>
      </c>
      <c r="BM244" s="15" t="s">
        <v>373</v>
      </c>
    </row>
    <row r="245" s="1" customFormat="1">
      <c r="B245" s="36"/>
      <c r="C245" s="37"/>
      <c r="D245" s="214" t="s">
        <v>356</v>
      </c>
      <c r="E245" s="37"/>
      <c r="F245" s="255" t="s">
        <v>369</v>
      </c>
      <c r="G245" s="37"/>
      <c r="H245" s="37"/>
      <c r="I245" s="125"/>
      <c r="J245" s="37"/>
      <c r="K245" s="37"/>
      <c r="L245" s="41"/>
      <c r="M245" s="256"/>
      <c r="N245" s="77"/>
      <c r="O245" s="77"/>
      <c r="P245" s="77"/>
      <c r="Q245" s="77"/>
      <c r="R245" s="77"/>
      <c r="S245" s="77"/>
      <c r="T245" s="78"/>
      <c r="AT245" s="15" t="s">
        <v>356</v>
      </c>
      <c r="AU245" s="15" t="s">
        <v>135</v>
      </c>
    </row>
    <row r="246" s="1" customFormat="1" ht="16.5" customHeight="1">
      <c r="B246" s="36"/>
      <c r="C246" s="245" t="s">
        <v>374</v>
      </c>
      <c r="D246" s="245" t="s">
        <v>232</v>
      </c>
      <c r="E246" s="246" t="s">
        <v>375</v>
      </c>
      <c r="F246" s="247" t="s">
        <v>376</v>
      </c>
      <c r="G246" s="248" t="s">
        <v>140</v>
      </c>
      <c r="H246" s="249">
        <v>4</v>
      </c>
      <c r="I246" s="250"/>
      <c r="J246" s="251">
        <f>ROUND(I246*H246,2)</f>
        <v>0</v>
      </c>
      <c r="K246" s="247" t="s">
        <v>1</v>
      </c>
      <c r="L246" s="252"/>
      <c r="M246" s="253" t="s">
        <v>1</v>
      </c>
      <c r="N246" s="254" t="s">
        <v>39</v>
      </c>
      <c r="O246" s="77"/>
      <c r="P246" s="209">
        <f>O246*H246</f>
        <v>0</v>
      </c>
      <c r="Q246" s="209">
        <v>0</v>
      </c>
      <c r="R246" s="209">
        <f>Q246*H246</f>
        <v>0</v>
      </c>
      <c r="S246" s="209">
        <v>0</v>
      </c>
      <c r="T246" s="210">
        <f>S246*H246</f>
        <v>0</v>
      </c>
      <c r="AR246" s="15" t="s">
        <v>377</v>
      </c>
      <c r="AT246" s="15" t="s">
        <v>232</v>
      </c>
      <c r="AU246" s="15" t="s">
        <v>135</v>
      </c>
      <c r="AY246" s="15" t="s">
        <v>134</v>
      </c>
      <c r="BE246" s="211">
        <f>IF(N246="základní",J246,0)</f>
        <v>0</v>
      </c>
      <c r="BF246" s="211">
        <f>IF(N246="snížená",J246,0)</f>
        <v>0</v>
      </c>
      <c r="BG246" s="211">
        <f>IF(N246="zákl. přenesená",J246,0)</f>
        <v>0</v>
      </c>
      <c r="BH246" s="211">
        <f>IF(N246="sníž. přenesená",J246,0)</f>
        <v>0</v>
      </c>
      <c r="BI246" s="211">
        <f>IF(N246="nulová",J246,0)</f>
        <v>0</v>
      </c>
      <c r="BJ246" s="15" t="s">
        <v>76</v>
      </c>
      <c r="BK246" s="211">
        <f>ROUND(I246*H246,2)</f>
        <v>0</v>
      </c>
      <c r="BL246" s="15" t="s">
        <v>226</v>
      </c>
      <c r="BM246" s="15" t="s">
        <v>378</v>
      </c>
    </row>
    <row r="247" s="1" customFormat="1" ht="16.5" customHeight="1">
      <c r="B247" s="36"/>
      <c r="C247" s="200" t="s">
        <v>379</v>
      </c>
      <c r="D247" s="200" t="s">
        <v>137</v>
      </c>
      <c r="E247" s="201" t="s">
        <v>380</v>
      </c>
      <c r="F247" s="202" t="s">
        <v>381</v>
      </c>
      <c r="G247" s="203" t="s">
        <v>140</v>
      </c>
      <c r="H247" s="204">
        <v>10</v>
      </c>
      <c r="I247" s="205"/>
      <c r="J247" s="206">
        <f>ROUND(I247*H247,2)</f>
        <v>0</v>
      </c>
      <c r="K247" s="202" t="s">
        <v>1</v>
      </c>
      <c r="L247" s="41"/>
      <c r="M247" s="207" t="s">
        <v>1</v>
      </c>
      <c r="N247" s="208" t="s">
        <v>39</v>
      </c>
      <c r="O247" s="77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AR247" s="15" t="s">
        <v>226</v>
      </c>
      <c r="AT247" s="15" t="s">
        <v>137</v>
      </c>
      <c r="AU247" s="15" t="s">
        <v>135</v>
      </c>
      <c r="AY247" s="15" t="s">
        <v>134</v>
      </c>
      <c r="BE247" s="211">
        <f>IF(N247="základní",J247,0)</f>
        <v>0</v>
      </c>
      <c r="BF247" s="211">
        <f>IF(N247="snížená",J247,0)</f>
        <v>0</v>
      </c>
      <c r="BG247" s="211">
        <f>IF(N247="zákl. přenesená",J247,0)</f>
        <v>0</v>
      </c>
      <c r="BH247" s="211">
        <f>IF(N247="sníž. přenesená",J247,0)</f>
        <v>0</v>
      </c>
      <c r="BI247" s="211">
        <f>IF(N247="nulová",J247,0)</f>
        <v>0</v>
      </c>
      <c r="BJ247" s="15" t="s">
        <v>76</v>
      </c>
      <c r="BK247" s="211">
        <f>ROUND(I247*H247,2)</f>
        <v>0</v>
      </c>
      <c r="BL247" s="15" t="s">
        <v>226</v>
      </c>
      <c r="BM247" s="15" t="s">
        <v>382</v>
      </c>
    </row>
    <row r="248" s="1" customFormat="1">
      <c r="B248" s="36"/>
      <c r="C248" s="37"/>
      <c r="D248" s="214" t="s">
        <v>356</v>
      </c>
      <c r="E248" s="37"/>
      <c r="F248" s="255" t="s">
        <v>383</v>
      </c>
      <c r="G248" s="37"/>
      <c r="H248" s="37"/>
      <c r="I248" s="125"/>
      <c r="J248" s="37"/>
      <c r="K248" s="37"/>
      <c r="L248" s="41"/>
      <c r="M248" s="256"/>
      <c r="N248" s="77"/>
      <c r="O248" s="77"/>
      <c r="P248" s="77"/>
      <c r="Q248" s="77"/>
      <c r="R248" s="77"/>
      <c r="S248" s="77"/>
      <c r="T248" s="78"/>
      <c r="AT248" s="15" t="s">
        <v>356</v>
      </c>
      <c r="AU248" s="15" t="s">
        <v>135</v>
      </c>
    </row>
    <row r="249" s="1" customFormat="1" ht="16.5" customHeight="1">
      <c r="B249" s="36"/>
      <c r="C249" s="200" t="s">
        <v>384</v>
      </c>
      <c r="D249" s="200" t="s">
        <v>137</v>
      </c>
      <c r="E249" s="201" t="s">
        <v>385</v>
      </c>
      <c r="F249" s="202" t="s">
        <v>386</v>
      </c>
      <c r="G249" s="203" t="s">
        <v>140</v>
      </c>
      <c r="H249" s="204">
        <v>5</v>
      </c>
      <c r="I249" s="205"/>
      <c r="J249" s="206">
        <f>ROUND(I249*H249,2)</f>
        <v>0</v>
      </c>
      <c r="K249" s="202" t="s">
        <v>1</v>
      </c>
      <c r="L249" s="41"/>
      <c r="M249" s="207" t="s">
        <v>1</v>
      </c>
      <c r="N249" s="208" t="s">
        <v>39</v>
      </c>
      <c r="O249" s="77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10">
        <f>S249*H249</f>
        <v>0</v>
      </c>
      <c r="AR249" s="15" t="s">
        <v>226</v>
      </c>
      <c r="AT249" s="15" t="s">
        <v>137</v>
      </c>
      <c r="AU249" s="15" t="s">
        <v>135</v>
      </c>
      <c r="AY249" s="15" t="s">
        <v>134</v>
      </c>
      <c r="BE249" s="211">
        <f>IF(N249="základní",J249,0)</f>
        <v>0</v>
      </c>
      <c r="BF249" s="211">
        <f>IF(N249="snížená",J249,0)</f>
        <v>0</v>
      </c>
      <c r="BG249" s="211">
        <f>IF(N249="zákl. přenesená",J249,0)</f>
        <v>0</v>
      </c>
      <c r="BH249" s="211">
        <f>IF(N249="sníž. přenesená",J249,0)</f>
        <v>0</v>
      </c>
      <c r="BI249" s="211">
        <f>IF(N249="nulová",J249,0)</f>
        <v>0</v>
      </c>
      <c r="BJ249" s="15" t="s">
        <v>76</v>
      </c>
      <c r="BK249" s="211">
        <f>ROUND(I249*H249,2)</f>
        <v>0</v>
      </c>
      <c r="BL249" s="15" t="s">
        <v>226</v>
      </c>
      <c r="BM249" s="15" t="s">
        <v>387</v>
      </c>
    </row>
    <row r="250" s="1" customFormat="1">
      <c r="B250" s="36"/>
      <c r="C250" s="37"/>
      <c r="D250" s="214" t="s">
        <v>356</v>
      </c>
      <c r="E250" s="37"/>
      <c r="F250" s="255" t="s">
        <v>383</v>
      </c>
      <c r="G250" s="37"/>
      <c r="H250" s="37"/>
      <c r="I250" s="125"/>
      <c r="J250" s="37"/>
      <c r="K250" s="37"/>
      <c r="L250" s="41"/>
      <c r="M250" s="256"/>
      <c r="N250" s="77"/>
      <c r="O250" s="77"/>
      <c r="P250" s="77"/>
      <c r="Q250" s="77"/>
      <c r="R250" s="77"/>
      <c r="S250" s="77"/>
      <c r="T250" s="78"/>
      <c r="AT250" s="15" t="s">
        <v>356</v>
      </c>
      <c r="AU250" s="15" t="s">
        <v>135</v>
      </c>
    </row>
    <row r="251" s="1" customFormat="1" ht="16.5" customHeight="1">
      <c r="B251" s="36"/>
      <c r="C251" s="200" t="s">
        <v>388</v>
      </c>
      <c r="D251" s="200" t="s">
        <v>137</v>
      </c>
      <c r="E251" s="201" t="s">
        <v>389</v>
      </c>
      <c r="F251" s="202" t="s">
        <v>390</v>
      </c>
      <c r="G251" s="203" t="s">
        <v>140</v>
      </c>
      <c r="H251" s="204">
        <v>1</v>
      </c>
      <c r="I251" s="205"/>
      <c r="J251" s="206">
        <f>ROUND(I251*H251,2)</f>
        <v>0</v>
      </c>
      <c r="K251" s="202" t="s">
        <v>1</v>
      </c>
      <c r="L251" s="41"/>
      <c r="M251" s="207" t="s">
        <v>1</v>
      </c>
      <c r="N251" s="208" t="s">
        <v>39</v>
      </c>
      <c r="O251" s="77"/>
      <c r="P251" s="209">
        <f>O251*H251</f>
        <v>0</v>
      </c>
      <c r="Q251" s="209">
        <v>0</v>
      </c>
      <c r="R251" s="209">
        <f>Q251*H251</f>
        <v>0</v>
      </c>
      <c r="S251" s="209">
        <v>0</v>
      </c>
      <c r="T251" s="210">
        <f>S251*H251</f>
        <v>0</v>
      </c>
      <c r="AR251" s="15" t="s">
        <v>226</v>
      </c>
      <c r="AT251" s="15" t="s">
        <v>137</v>
      </c>
      <c r="AU251" s="15" t="s">
        <v>135</v>
      </c>
      <c r="AY251" s="15" t="s">
        <v>134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15" t="s">
        <v>76</v>
      </c>
      <c r="BK251" s="211">
        <f>ROUND(I251*H251,2)</f>
        <v>0</v>
      </c>
      <c r="BL251" s="15" t="s">
        <v>226</v>
      </c>
      <c r="BM251" s="15" t="s">
        <v>391</v>
      </c>
    </row>
    <row r="252" s="1" customFormat="1" ht="16.5" customHeight="1">
      <c r="B252" s="36"/>
      <c r="C252" s="245" t="s">
        <v>392</v>
      </c>
      <c r="D252" s="245" t="s">
        <v>232</v>
      </c>
      <c r="E252" s="246" t="s">
        <v>393</v>
      </c>
      <c r="F252" s="247" t="s">
        <v>394</v>
      </c>
      <c r="G252" s="248" t="s">
        <v>140</v>
      </c>
      <c r="H252" s="249">
        <v>1</v>
      </c>
      <c r="I252" s="250"/>
      <c r="J252" s="251">
        <f>ROUND(I252*H252,2)</f>
        <v>0</v>
      </c>
      <c r="K252" s="247" t="s">
        <v>1</v>
      </c>
      <c r="L252" s="252"/>
      <c r="M252" s="253" t="s">
        <v>1</v>
      </c>
      <c r="N252" s="254" t="s">
        <v>39</v>
      </c>
      <c r="O252" s="77"/>
      <c r="P252" s="209">
        <f>O252*H252</f>
        <v>0</v>
      </c>
      <c r="Q252" s="209">
        <v>0</v>
      </c>
      <c r="R252" s="209">
        <f>Q252*H252</f>
        <v>0</v>
      </c>
      <c r="S252" s="209">
        <v>0</v>
      </c>
      <c r="T252" s="210">
        <f>S252*H252</f>
        <v>0</v>
      </c>
      <c r="AR252" s="15" t="s">
        <v>377</v>
      </c>
      <c r="AT252" s="15" t="s">
        <v>232</v>
      </c>
      <c r="AU252" s="15" t="s">
        <v>135</v>
      </c>
      <c r="AY252" s="15" t="s">
        <v>134</v>
      </c>
      <c r="BE252" s="211">
        <f>IF(N252="základní",J252,0)</f>
        <v>0</v>
      </c>
      <c r="BF252" s="211">
        <f>IF(N252="snížená",J252,0)</f>
        <v>0</v>
      </c>
      <c r="BG252" s="211">
        <f>IF(N252="zákl. přenesená",J252,0)</f>
        <v>0</v>
      </c>
      <c r="BH252" s="211">
        <f>IF(N252="sníž. přenesená",J252,0)</f>
        <v>0</v>
      </c>
      <c r="BI252" s="211">
        <f>IF(N252="nulová",J252,0)</f>
        <v>0</v>
      </c>
      <c r="BJ252" s="15" t="s">
        <v>76</v>
      </c>
      <c r="BK252" s="211">
        <f>ROUND(I252*H252,2)</f>
        <v>0</v>
      </c>
      <c r="BL252" s="15" t="s">
        <v>226</v>
      </c>
      <c r="BM252" s="15" t="s">
        <v>395</v>
      </c>
    </row>
    <row r="253" s="1" customFormat="1" ht="16.5" customHeight="1">
      <c r="B253" s="36"/>
      <c r="C253" s="200" t="s">
        <v>396</v>
      </c>
      <c r="D253" s="200" t="s">
        <v>137</v>
      </c>
      <c r="E253" s="201" t="s">
        <v>397</v>
      </c>
      <c r="F253" s="202" t="s">
        <v>398</v>
      </c>
      <c r="G253" s="203" t="s">
        <v>140</v>
      </c>
      <c r="H253" s="204">
        <v>4</v>
      </c>
      <c r="I253" s="205"/>
      <c r="J253" s="206">
        <f>ROUND(I253*H253,2)</f>
        <v>0</v>
      </c>
      <c r="K253" s="202" t="s">
        <v>1</v>
      </c>
      <c r="L253" s="41"/>
      <c r="M253" s="207" t="s">
        <v>1</v>
      </c>
      <c r="N253" s="208" t="s">
        <v>39</v>
      </c>
      <c r="O253" s="77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10">
        <f>S253*H253</f>
        <v>0</v>
      </c>
      <c r="AR253" s="15" t="s">
        <v>226</v>
      </c>
      <c r="AT253" s="15" t="s">
        <v>137</v>
      </c>
      <c r="AU253" s="15" t="s">
        <v>135</v>
      </c>
      <c r="AY253" s="15" t="s">
        <v>134</v>
      </c>
      <c r="BE253" s="211">
        <f>IF(N253="základní",J253,0)</f>
        <v>0</v>
      </c>
      <c r="BF253" s="211">
        <f>IF(N253="snížená",J253,0)</f>
        <v>0</v>
      </c>
      <c r="BG253" s="211">
        <f>IF(N253="zákl. přenesená",J253,0)</f>
        <v>0</v>
      </c>
      <c r="BH253" s="211">
        <f>IF(N253="sníž. přenesená",J253,0)</f>
        <v>0</v>
      </c>
      <c r="BI253" s="211">
        <f>IF(N253="nulová",J253,0)</f>
        <v>0</v>
      </c>
      <c r="BJ253" s="15" t="s">
        <v>76</v>
      </c>
      <c r="BK253" s="211">
        <f>ROUND(I253*H253,2)</f>
        <v>0</v>
      </c>
      <c r="BL253" s="15" t="s">
        <v>226</v>
      </c>
      <c r="BM253" s="15" t="s">
        <v>399</v>
      </c>
    </row>
    <row r="254" s="1" customFormat="1">
      <c r="B254" s="36"/>
      <c r="C254" s="37"/>
      <c r="D254" s="214" t="s">
        <v>356</v>
      </c>
      <c r="E254" s="37"/>
      <c r="F254" s="255" t="s">
        <v>400</v>
      </c>
      <c r="G254" s="37"/>
      <c r="H254" s="37"/>
      <c r="I254" s="125"/>
      <c r="J254" s="37"/>
      <c r="K254" s="37"/>
      <c r="L254" s="41"/>
      <c r="M254" s="256"/>
      <c r="N254" s="77"/>
      <c r="O254" s="77"/>
      <c r="P254" s="77"/>
      <c r="Q254" s="77"/>
      <c r="R254" s="77"/>
      <c r="S254" s="77"/>
      <c r="T254" s="78"/>
      <c r="AT254" s="15" t="s">
        <v>356</v>
      </c>
      <c r="AU254" s="15" t="s">
        <v>135</v>
      </c>
    </row>
    <row r="255" s="1" customFormat="1" ht="16.5" customHeight="1">
      <c r="B255" s="36"/>
      <c r="C255" s="245" t="s">
        <v>401</v>
      </c>
      <c r="D255" s="245" t="s">
        <v>232</v>
      </c>
      <c r="E255" s="246" t="s">
        <v>402</v>
      </c>
      <c r="F255" s="247" t="s">
        <v>403</v>
      </c>
      <c r="G255" s="248" t="s">
        <v>140</v>
      </c>
      <c r="H255" s="249">
        <v>4</v>
      </c>
      <c r="I255" s="250"/>
      <c r="J255" s="251">
        <f>ROUND(I255*H255,2)</f>
        <v>0</v>
      </c>
      <c r="K255" s="247" t="s">
        <v>1</v>
      </c>
      <c r="L255" s="252"/>
      <c r="M255" s="253" t="s">
        <v>1</v>
      </c>
      <c r="N255" s="254" t="s">
        <v>39</v>
      </c>
      <c r="O255" s="77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10">
        <f>S255*H255</f>
        <v>0</v>
      </c>
      <c r="AR255" s="15" t="s">
        <v>377</v>
      </c>
      <c r="AT255" s="15" t="s">
        <v>232</v>
      </c>
      <c r="AU255" s="15" t="s">
        <v>135</v>
      </c>
      <c r="AY255" s="15" t="s">
        <v>134</v>
      </c>
      <c r="BE255" s="211">
        <f>IF(N255="základní",J255,0)</f>
        <v>0</v>
      </c>
      <c r="BF255" s="211">
        <f>IF(N255="snížená",J255,0)</f>
        <v>0</v>
      </c>
      <c r="BG255" s="211">
        <f>IF(N255="zákl. přenesená",J255,0)</f>
        <v>0</v>
      </c>
      <c r="BH255" s="211">
        <f>IF(N255="sníž. přenesená",J255,0)</f>
        <v>0</v>
      </c>
      <c r="BI255" s="211">
        <f>IF(N255="nulová",J255,0)</f>
        <v>0</v>
      </c>
      <c r="BJ255" s="15" t="s">
        <v>76</v>
      </c>
      <c r="BK255" s="211">
        <f>ROUND(I255*H255,2)</f>
        <v>0</v>
      </c>
      <c r="BL255" s="15" t="s">
        <v>226</v>
      </c>
      <c r="BM255" s="15" t="s">
        <v>404</v>
      </c>
    </row>
    <row r="256" s="1" customFormat="1" ht="16.5" customHeight="1">
      <c r="B256" s="36"/>
      <c r="C256" s="200" t="s">
        <v>405</v>
      </c>
      <c r="D256" s="200" t="s">
        <v>137</v>
      </c>
      <c r="E256" s="201" t="s">
        <v>406</v>
      </c>
      <c r="F256" s="202" t="s">
        <v>407</v>
      </c>
      <c r="G256" s="203" t="s">
        <v>140</v>
      </c>
      <c r="H256" s="204">
        <v>1</v>
      </c>
      <c r="I256" s="205"/>
      <c r="J256" s="206">
        <f>ROUND(I256*H256,2)</f>
        <v>0</v>
      </c>
      <c r="K256" s="202" t="s">
        <v>1</v>
      </c>
      <c r="L256" s="41"/>
      <c r="M256" s="207" t="s">
        <v>1</v>
      </c>
      <c r="N256" s="208" t="s">
        <v>39</v>
      </c>
      <c r="O256" s="77"/>
      <c r="P256" s="209">
        <f>O256*H256</f>
        <v>0</v>
      </c>
      <c r="Q256" s="209">
        <v>0</v>
      </c>
      <c r="R256" s="209">
        <f>Q256*H256</f>
        <v>0</v>
      </c>
      <c r="S256" s="209">
        <v>0</v>
      </c>
      <c r="T256" s="210">
        <f>S256*H256</f>
        <v>0</v>
      </c>
      <c r="AR256" s="15" t="s">
        <v>226</v>
      </c>
      <c r="AT256" s="15" t="s">
        <v>137</v>
      </c>
      <c r="AU256" s="15" t="s">
        <v>135</v>
      </c>
      <c r="AY256" s="15" t="s">
        <v>134</v>
      </c>
      <c r="BE256" s="211">
        <f>IF(N256="základní",J256,0)</f>
        <v>0</v>
      </c>
      <c r="BF256" s="211">
        <f>IF(N256="snížená",J256,0)</f>
        <v>0</v>
      </c>
      <c r="BG256" s="211">
        <f>IF(N256="zákl. přenesená",J256,0)</f>
        <v>0</v>
      </c>
      <c r="BH256" s="211">
        <f>IF(N256="sníž. přenesená",J256,0)</f>
        <v>0</v>
      </c>
      <c r="BI256" s="211">
        <f>IF(N256="nulová",J256,0)</f>
        <v>0</v>
      </c>
      <c r="BJ256" s="15" t="s">
        <v>76</v>
      </c>
      <c r="BK256" s="211">
        <f>ROUND(I256*H256,2)</f>
        <v>0</v>
      </c>
      <c r="BL256" s="15" t="s">
        <v>226</v>
      </c>
      <c r="BM256" s="15" t="s">
        <v>408</v>
      </c>
    </row>
    <row r="257" s="1" customFormat="1">
      <c r="B257" s="36"/>
      <c r="C257" s="37"/>
      <c r="D257" s="214" t="s">
        <v>356</v>
      </c>
      <c r="E257" s="37"/>
      <c r="F257" s="255" t="s">
        <v>400</v>
      </c>
      <c r="G257" s="37"/>
      <c r="H257" s="37"/>
      <c r="I257" s="125"/>
      <c r="J257" s="37"/>
      <c r="K257" s="37"/>
      <c r="L257" s="41"/>
      <c r="M257" s="256"/>
      <c r="N257" s="77"/>
      <c r="O257" s="77"/>
      <c r="P257" s="77"/>
      <c r="Q257" s="77"/>
      <c r="R257" s="77"/>
      <c r="S257" s="77"/>
      <c r="T257" s="78"/>
      <c r="AT257" s="15" t="s">
        <v>356</v>
      </c>
      <c r="AU257" s="15" t="s">
        <v>135</v>
      </c>
    </row>
    <row r="258" s="1" customFormat="1" ht="16.5" customHeight="1">
      <c r="B258" s="36"/>
      <c r="C258" s="245" t="s">
        <v>409</v>
      </c>
      <c r="D258" s="245" t="s">
        <v>232</v>
      </c>
      <c r="E258" s="246" t="s">
        <v>410</v>
      </c>
      <c r="F258" s="247" t="s">
        <v>411</v>
      </c>
      <c r="G258" s="248" t="s">
        <v>140</v>
      </c>
      <c r="H258" s="249">
        <v>1</v>
      </c>
      <c r="I258" s="250"/>
      <c r="J258" s="251">
        <f>ROUND(I258*H258,2)</f>
        <v>0</v>
      </c>
      <c r="K258" s="247" t="s">
        <v>1</v>
      </c>
      <c r="L258" s="252"/>
      <c r="M258" s="253" t="s">
        <v>1</v>
      </c>
      <c r="N258" s="254" t="s">
        <v>39</v>
      </c>
      <c r="O258" s="77"/>
      <c r="P258" s="209">
        <f>O258*H258</f>
        <v>0</v>
      </c>
      <c r="Q258" s="209">
        <v>0</v>
      </c>
      <c r="R258" s="209">
        <f>Q258*H258</f>
        <v>0</v>
      </c>
      <c r="S258" s="209">
        <v>0</v>
      </c>
      <c r="T258" s="210">
        <f>S258*H258</f>
        <v>0</v>
      </c>
      <c r="AR258" s="15" t="s">
        <v>377</v>
      </c>
      <c r="AT258" s="15" t="s">
        <v>232</v>
      </c>
      <c r="AU258" s="15" t="s">
        <v>135</v>
      </c>
      <c r="AY258" s="15" t="s">
        <v>134</v>
      </c>
      <c r="BE258" s="211">
        <f>IF(N258="základní",J258,0)</f>
        <v>0</v>
      </c>
      <c r="BF258" s="211">
        <f>IF(N258="snížená",J258,0)</f>
        <v>0</v>
      </c>
      <c r="BG258" s="211">
        <f>IF(N258="zákl. přenesená",J258,0)</f>
        <v>0</v>
      </c>
      <c r="BH258" s="211">
        <f>IF(N258="sníž. přenesená",J258,0)</f>
        <v>0</v>
      </c>
      <c r="BI258" s="211">
        <f>IF(N258="nulová",J258,0)</f>
        <v>0</v>
      </c>
      <c r="BJ258" s="15" t="s">
        <v>76</v>
      </c>
      <c r="BK258" s="211">
        <f>ROUND(I258*H258,2)</f>
        <v>0</v>
      </c>
      <c r="BL258" s="15" t="s">
        <v>226</v>
      </c>
      <c r="BM258" s="15" t="s">
        <v>412</v>
      </c>
    </row>
    <row r="259" s="1" customFormat="1" ht="16.5" customHeight="1">
      <c r="B259" s="36"/>
      <c r="C259" s="200" t="s">
        <v>413</v>
      </c>
      <c r="D259" s="200" t="s">
        <v>137</v>
      </c>
      <c r="E259" s="201" t="s">
        <v>414</v>
      </c>
      <c r="F259" s="202" t="s">
        <v>415</v>
      </c>
      <c r="G259" s="203" t="s">
        <v>140</v>
      </c>
      <c r="H259" s="204">
        <v>1</v>
      </c>
      <c r="I259" s="205"/>
      <c r="J259" s="206">
        <f>ROUND(I259*H259,2)</f>
        <v>0</v>
      </c>
      <c r="K259" s="202" t="s">
        <v>1</v>
      </c>
      <c r="L259" s="41"/>
      <c r="M259" s="207" t="s">
        <v>1</v>
      </c>
      <c r="N259" s="208" t="s">
        <v>39</v>
      </c>
      <c r="O259" s="77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AR259" s="15" t="s">
        <v>226</v>
      </c>
      <c r="AT259" s="15" t="s">
        <v>137</v>
      </c>
      <c r="AU259" s="15" t="s">
        <v>135</v>
      </c>
      <c r="AY259" s="15" t="s">
        <v>134</v>
      </c>
      <c r="BE259" s="211">
        <f>IF(N259="základní",J259,0)</f>
        <v>0</v>
      </c>
      <c r="BF259" s="211">
        <f>IF(N259="snížená",J259,0)</f>
        <v>0</v>
      </c>
      <c r="BG259" s="211">
        <f>IF(N259="zákl. přenesená",J259,0)</f>
        <v>0</v>
      </c>
      <c r="BH259" s="211">
        <f>IF(N259="sníž. přenesená",J259,0)</f>
        <v>0</v>
      </c>
      <c r="BI259" s="211">
        <f>IF(N259="nulová",J259,0)</f>
        <v>0</v>
      </c>
      <c r="BJ259" s="15" t="s">
        <v>76</v>
      </c>
      <c r="BK259" s="211">
        <f>ROUND(I259*H259,2)</f>
        <v>0</v>
      </c>
      <c r="BL259" s="15" t="s">
        <v>226</v>
      </c>
      <c r="BM259" s="15" t="s">
        <v>416</v>
      </c>
    </row>
    <row r="260" s="1" customFormat="1">
      <c r="B260" s="36"/>
      <c r="C260" s="37"/>
      <c r="D260" s="214" t="s">
        <v>356</v>
      </c>
      <c r="E260" s="37"/>
      <c r="F260" s="255" t="s">
        <v>400</v>
      </c>
      <c r="G260" s="37"/>
      <c r="H260" s="37"/>
      <c r="I260" s="125"/>
      <c r="J260" s="37"/>
      <c r="K260" s="37"/>
      <c r="L260" s="41"/>
      <c r="M260" s="256"/>
      <c r="N260" s="77"/>
      <c r="O260" s="77"/>
      <c r="P260" s="77"/>
      <c r="Q260" s="77"/>
      <c r="R260" s="77"/>
      <c r="S260" s="77"/>
      <c r="T260" s="78"/>
      <c r="AT260" s="15" t="s">
        <v>356</v>
      </c>
      <c r="AU260" s="15" t="s">
        <v>135</v>
      </c>
    </row>
    <row r="261" s="1" customFormat="1" ht="16.5" customHeight="1">
      <c r="B261" s="36"/>
      <c r="C261" s="200" t="s">
        <v>417</v>
      </c>
      <c r="D261" s="200" t="s">
        <v>137</v>
      </c>
      <c r="E261" s="201" t="s">
        <v>418</v>
      </c>
      <c r="F261" s="202" t="s">
        <v>419</v>
      </c>
      <c r="G261" s="203" t="s">
        <v>140</v>
      </c>
      <c r="H261" s="204">
        <v>3</v>
      </c>
      <c r="I261" s="205"/>
      <c r="J261" s="206">
        <f>ROUND(I261*H261,2)</f>
        <v>0</v>
      </c>
      <c r="K261" s="202" t="s">
        <v>1</v>
      </c>
      <c r="L261" s="41"/>
      <c r="M261" s="207" t="s">
        <v>1</v>
      </c>
      <c r="N261" s="208" t="s">
        <v>39</v>
      </c>
      <c r="O261" s="77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AR261" s="15" t="s">
        <v>226</v>
      </c>
      <c r="AT261" s="15" t="s">
        <v>137</v>
      </c>
      <c r="AU261" s="15" t="s">
        <v>135</v>
      </c>
      <c r="AY261" s="15" t="s">
        <v>134</v>
      </c>
      <c r="BE261" s="211">
        <f>IF(N261="základní",J261,0)</f>
        <v>0</v>
      </c>
      <c r="BF261" s="211">
        <f>IF(N261="snížená",J261,0)</f>
        <v>0</v>
      </c>
      <c r="BG261" s="211">
        <f>IF(N261="zákl. přenesená",J261,0)</f>
        <v>0</v>
      </c>
      <c r="BH261" s="211">
        <f>IF(N261="sníž. přenesená",J261,0)</f>
        <v>0</v>
      </c>
      <c r="BI261" s="211">
        <f>IF(N261="nulová",J261,0)</f>
        <v>0</v>
      </c>
      <c r="BJ261" s="15" t="s">
        <v>76</v>
      </c>
      <c r="BK261" s="211">
        <f>ROUND(I261*H261,2)</f>
        <v>0</v>
      </c>
      <c r="BL261" s="15" t="s">
        <v>226</v>
      </c>
      <c r="BM261" s="15" t="s">
        <v>420</v>
      </c>
    </row>
    <row r="262" s="1" customFormat="1">
      <c r="B262" s="36"/>
      <c r="C262" s="37"/>
      <c r="D262" s="214" t="s">
        <v>356</v>
      </c>
      <c r="E262" s="37"/>
      <c r="F262" s="255" t="s">
        <v>400</v>
      </c>
      <c r="G262" s="37"/>
      <c r="H262" s="37"/>
      <c r="I262" s="125"/>
      <c r="J262" s="37"/>
      <c r="K262" s="37"/>
      <c r="L262" s="41"/>
      <c r="M262" s="256"/>
      <c r="N262" s="77"/>
      <c r="O262" s="77"/>
      <c r="P262" s="77"/>
      <c r="Q262" s="77"/>
      <c r="R262" s="77"/>
      <c r="S262" s="77"/>
      <c r="T262" s="78"/>
      <c r="AT262" s="15" t="s">
        <v>356</v>
      </c>
      <c r="AU262" s="15" t="s">
        <v>135</v>
      </c>
    </row>
    <row r="263" s="1" customFormat="1" ht="16.5" customHeight="1">
      <c r="B263" s="36"/>
      <c r="C263" s="245" t="s">
        <v>421</v>
      </c>
      <c r="D263" s="245" t="s">
        <v>232</v>
      </c>
      <c r="E263" s="246" t="s">
        <v>422</v>
      </c>
      <c r="F263" s="247" t="s">
        <v>423</v>
      </c>
      <c r="G263" s="248" t="s">
        <v>140</v>
      </c>
      <c r="H263" s="249">
        <v>3</v>
      </c>
      <c r="I263" s="250"/>
      <c r="J263" s="251">
        <f>ROUND(I263*H263,2)</f>
        <v>0</v>
      </c>
      <c r="K263" s="247" t="s">
        <v>1</v>
      </c>
      <c r="L263" s="252"/>
      <c r="M263" s="253" t="s">
        <v>1</v>
      </c>
      <c r="N263" s="254" t="s">
        <v>39</v>
      </c>
      <c r="O263" s="77"/>
      <c r="P263" s="209">
        <f>O263*H263</f>
        <v>0</v>
      </c>
      <c r="Q263" s="209">
        <v>0</v>
      </c>
      <c r="R263" s="209">
        <f>Q263*H263</f>
        <v>0</v>
      </c>
      <c r="S263" s="209">
        <v>0</v>
      </c>
      <c r="T263" s="210">
        <f>S263*H263</f>
        <v>0</v>
      </c>
      <c r="AR263" s="15" t="s">
        <v>377</v>
      </c>
      <c r="AT263" s="15" t="s">
        <v>232</v>
      </c>
      <c r="AU263" s="15" t="s">
        <v>135</v>
      </c>
      <c r="AY263" s="15" t="s">
        <v>134</v>
      </c>
      <c r="BE263" s="211">
        <f>IF(N263="základní",J263,0)</f>
        <v>0</v>
      </c>
      <c r="BF263" s="211">
        <f>IF(N263="snížená",J263,0)</f>
        <v>0</v>
      </c>
      <c r="BG263" s="211">
        <f>IF(N263="zákl. přenesená",J263,0)</f>
        <v>0</v>
      </c>
      <c r="BH263" s="211">
        <f>IF(N263="sníž. přenesená",J263,0)</f>
        <v>0</v>
      </c>
      <c r="BI263" s="211">
        <f>IF(N263="nulová",J263,0)</f>
        <v>0</v>
      </c>
      <c r="BJ263" s="15" t="s">
        <v>76</v>
      </c>
      <c r="BK263" s="211">
        <f>ROUND(I263*H263,2)</f>
        <v>0</v>
      </c>
      <c r="BL263" s="15" t="s">
        <v>226</v>
      </c>
      <c r="BM263" s="15" t="s">
        <v>424</v>
      </c>
    </row>
    <row r="264" s="1" customFormat="1" ht="16.5" customHeight="1">
      <c r="B264" s="36"/>
      <c r="C264" s="200" t="s">
        <v>425</v>
      </c>
      <c r="D264" s="200" t="s">
        <v>137</v>
      </c>
      <c r="E264" s="201" t="s">
        <v>426</v>
      </c>
      <c r="F264" s="202" t="s">
        <v>427</v>
      </c>
      <c r="G264" s="203" t="s">
        <v>157</v>
      </c>
      <c r="H264" s="204">
        <v>5</v>
      </c>
      <c r="I264" s="205"/>
      <c r="J264" s="206">
        <f>ROUND(I264*H264,2)</f>
        <v>0</v>
      </c>
      <c r="K264" s="202" t="s">
        <v>1</v>
      </c>
      <c r="L264" s="41"/>
      <c r="M264" s="207" t="s">
        <v>1</v>
      </c>
      <c r="N264" s="208" t="s">
        <v>39</v>
      </c>
      <c r="O264" s="77"/>
      <c r="P264" s="209">
        <f>O264*H264</f>
        <v>0</v>
      </c>
      <c r="Q264" s="209">
        <v>0</v>
      </c>
      <c r="R264" s="209">
        <f>Q264*H264</f>
        <v>0</v>
      </c>
      <c r="S264" s="209">
        <v>0</v>
      </c>
      <c r="T264" s="210">
        <f>S264*H264</f>
        <v>0</v>
      </c>
      <c r="AR264" s="15" t="s">
        <v>226</v>
      </c>
      <c r="AT264" s="15" t="s">
        <v>137</v>
      </c>
      <c r="AU264" s="15" t="s">
        <v>135</v>
      </c>
      <c r="AY264" s="15" t="s">
        <v>134</v>
      </c>
      <c r="BE264" s="211">
        <f>IF(N264="základní",J264,0)</f>
        <v>0</v>
      </c>
      <c r="BF264" s="211">
        <f>IF(N264="snížená",J264,0)</f>
        <v>0</v>
      </c>
      <c r="BG264" s="211">
        <f>IF(N264="zákl. přenesená",J264,0)</f>
        <v>0</v>
      </c>
      <c r="BH264" s="211">
        <f>IF(N264="sníž. přenesená",J264,0)</f>
        <v>0</v>
      </c>
      <c r="BI264" s="211">
        <f>IF(N264="nulová",J264,0)</f>
        <v>0</v>
      </c>
      <c r="BJ264" s="15" t="s">
        <v>76</v>
      </c>
      <c r="BK264" s="211">
        <f>ROUND(I264*H264,2)</f>
        <v>0</v>
      </c>
      <c r="BL264" s="15" t="s">
        <v>226</v>
      </c>
      <c r="BM264" s="15" t="s">
        <v>428</v>
      </c>
    </row>
    <row r="265" s="1" customFormat="1">
      <c r="B265" s="36"/>
      <c r="C265" s="37"/>
      <c r="D265" s="214" t="s">
        <v>356</v>
      </c>
      <c r="E265" s="37"/>
      <c r="F265" s="255" t="s">
        <v>400</v>
      </c>
      <c r="G265" s="37"/>
      <c r="H265" s="37"/>
      <c r="I265" s="125"/>
      <c r="J265" s="37"/>
      <c r="K265" s="37"/>
      <c r="L265" s="41"/>
      <c r="M265" s="256"/>
      <c r="N265" s="77"/>
      <c r="O265" s="77"/>
      <c r="P265" s="77"/>
      <c r="Q265" s="77"/>
      <c r="R265" s="77"/>
      <c r="S265" s="77"/>
      <c r="T265" s="78"/>
      <c r="AT265" s="15" t="s">
        <v>356</v>
      </c>
      <c r="AU265" s="15" t="s">
        <v>135</v>
      </c>
    </row>
    <row r="266" s="1" customFormat="1" ht="22.5" customHeight="1">
      <c r="B266" s="36"/>
      <c r="C266" s="245" t="s">
        <v>429</v>
      </c>
      <c r="D266" s="245" t="s">
        <v>232</v>
      </c>
      <c r="E266" s="246" t="s">
        <v>430</v>
      </c>
      <c r="F266" s="247" t="s">
        <v>431</v>
      </c>
      <c r="G266" s="248" t="s">
        <v>157</v>
      </c>
      <c r="H266" s="249">
        <v>5</v>
      </c>
      <c r="I266" s="250"/>
      <c r="J266" s="251">
        <f>ROUND(I266*H266,2)</f>
        <v>0</v>
      </c>
      <c r="K266" s="247" t="s">
        <v>1</v>
      </c>
      <c r="L266" s="252"/>
      <c r="M266" s="253" t="s">
        <v>1</v>
      </c>
      <c r="N266" s="254" t="s">
        <v>39</v>
      </c>
      <c r="O266" s="77"/>
      <c r="P266" s="209">
        <f>O266*H266</f>
        <v>0</v>
      </c>
      <c r="Q266" s="209">
        <v>0</v>
      </c>
      <c r="R266" s="209">
        <f>Q266*H266</f>
        <v>0</v>
      </c>
      <c r="S266" s="209">
        <v>0</v>
      </c>
      <c r="T266" s="210">
        <f>S266*H266</f>
        <v>0</v>
      </c>
      <c r="AR266" s="15" t="s">
        <v>377</v>
      </c>
      <c r="AT266" s="15" t="s">
        <v>232</v>
      </c>
      <c r="AU266" s="15" t="s">
        <v>135</v>
      </c>
      <c r="AY266" s="15" t="s">
        <v>134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15" t="s">
        <v>76</v>
      </c>
      <c r="BK266" s="211">
        <f>ROUND(I266*H266,2)</f>
        <v>0</v>
      </c>
      <c r="BL266" s="15" t="s">
        <v>226</v>
      </c>
      <c r="BM266" s="15" t="s">
        <v>432</v>
      </c>
    </row>
    <row r="267" s="1" customFormat="1" ht="22.5" customHeight="1">
      <c r="B267" s="36"/>
      <c r="C267" s="200" t="s">
        <v>433</v>
      </c>
      <c r="D267" s="200" t="s">
        <v>137</v>
      </c>
      <c r="E267" s="201" t="s">
        <v>434</v>
      </c>
      <c r="F267" s="202" t="s">
        <v>435</v>
      </c>
      <c r="G267" s="203" t="s">
        <v>157</v>
      </c>
      <c r="H267" s="204">
        <v>15</v>
      </c>
      <c r="I267" s="205"/>
      <c r="J267" s="206">
        <f>ROUND(I267*H267,2)</f>
        <v>0</v>
      </c>
      <c r="K267" s="202" t="s">
        <v>1</v>
      </c>
      <c r="L267" s="41"/>
      <c r="M267" s="207" t="s">
        <v>1</v>
      </c>
      <c r="N267" s="208" t="s">
        <v>39</v>
      </c>
      <c r="O267" s="77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10">
        <f>S267*H267</f>
        <v>0</v>
      </c>
      <c r="AR267" s="15" t="s">
        <v>226</v>
      </c>
      <c r="AT267" s="15" t="s">
        <v>137</v>
      </c>
      <c r="AU267" s="15" t="s">
        <v>135</v>
      </c>
      <c r="AY267" s="15" t="s">
        <v>134</v>
      </c>
      <c r="BE267" s="211">
        <f>IF(N267="základní",J267,0)</f>
        <v>0</v>
      </c>
      <c r="BF267" s="211">
        <f>IF(N267="snížená",J267,0)</f>
        <v>0</v>
      </c>
      <c r="BG267" s="211">
        <f>IF(N267="zákl. přenesená",J267,0)</f>
        <v>0</v>
      </c>
      <c r="BH267" s="211">
        <f>IF(N267="sníž. přenesená",J267,0)</f>
        <v>0</v>
      </c>
      <c r="BI267" s="211">
        <f>IF(N267="nulová",J267,0)</f>
        <v>0</v>
      </c>
      <c r="BJ267" s="15" t="s">
        <v>76</v>
      </c>
      <c r="BK267" s="211">
        <f>ROUND(I267*H267,2)</f>
        <v>0</v>
      </c>
      <c r="BL267" s="15" t="s">
        <v>226</v>
      </c>
      <c r="BM267" s="15" t="s">
        <v>436</v>
      </c>
    </row>
    <row r="268" s="1" customFormat="1">
      <c r="B268" s="36"/>
      <c r="C268" s="37"/>
      <c r="D268" s="214" t="s">
        <v>356</v>
      </c>
      <c r="E268" s="37"/>
      <c r="F268" s="255" t="s">
        <v>400</v>
      </c>
      <c r="G268" s="37"/>
      <c r="H268" s="37"/>
      <c r="I268" s="125"/>
      <c r="J268" s="37"/>
      <c r="K268" s="37"/>
      <c r="L268" s="41"/>
      <c r="M268" s="256"/>
      <c r="N268" s="77"/>
      <c r="O268" s="77"/>
      <c r="P268" s="77"/>
      <c r="Q268" s="77"/>
      <c r="R268" s="77"/>
      <c r="S268" s="77"/>
      <c r="T268" s="78"/>
      <c r="AT268" s="15" t="s">
        <v>356</v>
      </c>
      <c r="AU268" s="15" t="s">
        <v>135</v>
      </c>
    </row>
    <row r="269" s="1" customFormat="1" ht="16.5" customHeight="1">
      <c r="B269" s="36"/>
      <c r="C269" s="245" t="s">
        <v>437</v>
      </c>
      <c r="D269" s="245" t="s">
        <v>232</v>
      </c>
      <c r="E269" s="246" t="s">
        <v>438</v>
      </c>
      <c r="F269" s="247" t="s">
        <v>439</v>
      </c>
      <c r="G269" s="248" t="s">
        <v>157</v>
      </c>
      <c r="H269" s="249">
        <v>15</v>
      </c>
      <c r="I269" s="250"/>
      <c r="J269" s="251">
        <f>ROUND(I269*H269,2)</f>
        <v>0</v>
      </c>
      <c r="K269" s="247" t="s">
        <v>141</v>
      </c>
      <c r="L269" s="252"/>
      <c r="M269" s="253" t="s">
        <v>1</v>
      </c>
      <c r="N269" s="254" t="s">
        <v>39</v>
      </c>
      <c r="O269" s="77"/>
      <c r="P269" s="209">
        <f>O269*H269</f>
        <v>0</v>
      </c>
      <c r="Q269" s="209">
        <v>0.00016000000000000001</v>
      </c>
      <c r="R269" s="209">
        <f>Q269*H269</f>
        <v>0.0024000000000000002</v>
      </c>
      <c r="S269" s="209">
        <v>0</v>
      </c>
      <c r="T269" s="210">
        <f>S269*H269</f>
        <v>0</v>
      </c>
      <c r="AR269" s="15" t="s">
        <v>377</v>
      </c>
      <c r="AT269" s="15" t="s">
        <v>232</v>
      </c>
      <c r="AU269" s="15" t="s">
        <v>135</v>
      </c>
      <c r="AY269" s="15" t="s">
        <v>134</v>
      </c>
      <c r="BE269" s="211">
        <f>IF(N269="základní",J269,0)</f>
        <v>0</v>
      </c>
      <c r="BF269" s="211">
        <f>IF(N269="snížená",J269,0)</f>
        <v>0</v>
      </c>
      <c r="BG269" s="211">
        <f>IF(N269="zákl. přenesená",J269,0)</f>
        <v>0</v>
      </c>
      <c r="BH269" s="211">
        <f>IF(N269="sníž. přenesená",J269,0)</f>
        <v>0</v>
      </c>
      <c r="BI269" s="211">
        <f>IF(N269="nulová",J269,0)</f>
        <v>0</v>
      </c>
      <c r="BJ269" s="15" t="s">
        <v>76</v>
      </c>
      <c r="BK269" s="211">
        <f>ROUND(I269*H269,2)</f>
        <v>0</v>
      </c>
      <c r="BL269" s="15" t="s">
        <v>226</v>
      </c>
      <c r="BM269" s="15" t="s">
        <v>440</v>
      </c>
    </row>
    <row r="270" s="1" customFormat="1" ht="22.5" customHeight="1">
      <c r="B270" s="36"/>
      <c r="C270" s="245" t="s">
        <v>441</v>
      </c>
      <c r="D270" s="245" t="s">
        <v>232</v>
      </c>
      <c r="E270" s="246" t="s">
        <v>442</v>
      </c>
      <c r="F270" s="247" t="s">
        <v>443</v>
      </c>
      <c r="G270" s="248" t="s">
        <v>157</v>
      </c>
      <c r="H270" s="249">
        <v>15</v>
      </c>
      <c r="I270" s="250"/>
      <c r="J270" s="251">
        <f>ROUND(I270*H270,2)</f>
        <v>0</v>
      </c>
      <c r="K270" s="247" t="s">
        <v>1</v>
      </c>
      <c r="L270" s="252"/>
      <c r="M270" s="253" t="s">
        <v>1</v>
      </c>
      <c r="N270" s="254" t="s">
        <v>39</v>
      </c>
      <c r="O270" s="77"/>
      <c r="P270" s="209">
        <f>O270*H270</f>
        <v>0</v>
      </c>
      <c r="Q270" s="209">
        <v>0</v>
      </c>
      <c r="R270" s="209">
        <f>Q270*H270</f>
        <v>0</v>
      </c>
      <c r="S270" s="209">
        <v>0</v>
      </c>
      <c r="T270" s="210">
        <f>S270*H270</f>
        <v>0</v>
      </c>
      <c r="AR270" s="15" t="s">
        <v>377</v>
      </c>
      <c r="AT270" s="15" t="s">
        <v>232</v>
      </c>
      <c r="AU270" s="15" t="s">
        <v>135</v>
      </c>
      <c r="AY270" s="15" t="s">
        <v>134</v>
      </c>
      <c r="BE270" s="211">
        <f>IF(N270="základní",J270,0)</f>
        <v>0</v>
      </c>
      <c r="BF270" s="211">
        <f>IF(N270="snížená",J270,0)</f>
        <v>0</v>
      </c>
      <c r="BG270" s="211">
        <f>IF(N270="zákl. přenesená",J270,0)</f>
        <v>0</v>
      </c>
      <c r="BH270" s="211">
        <f>IF(N270="sníž. přenesená",J270,0)</f>
        <v>0</v>
      </c>
      <c r="BI270" s="211">
        <f>IF(N270="nulová",J270,0)</f>
        <v>0</v>
      </c>
      <c r="BJ270" s="15" t="s">
        <v>76</v>
      </c>
      <c r="BK270" s="211">
        <f>ROUND(I270*H270,2)</f>
        <v>0</v>
      </c>
      <c r="BL270" s="15" t="s">
        <v>226</v>
      </c>
      <c r="BM270" s="15" t="s">
        <v>444</v>
      </c>
    </row>
    <row r="271" s="10" customFormat="1" ht="20.88" customHeight="1">
      <c r="B271" s="184"/>
      <c r="C271" s="185"/>
      <c r="D271" s="186" t="s">
        <v>67</v>
      </c>
      <c r="E271" s="198" t="s">
        <v>445</v>
      </c>
      <c r="F271" s="198" t="s">
        <v>446</v>
      </c>
      <c r="G271" s="185"/>
      <c r="H271" s="185"/>
      <c r="I271" s="188"/>
      <c r="J271" s="199">
        <f>BK271</f>
        <v>0</v>
      </c>
      <c r="K271" s="185"/>
      <c r="L271" s="190"/>
      <c r="M271" s="191"/>
      <c r="N271" s="192"/>
      <c r="O271" s="192"/>
      <c r="P271" s="193">
        <f>SUM(P272:P273)</f>
        <v>0</v>
      </c>
      <c r="Q271" s="192"/>
      <c r="R271" s="193">
        <f>SUM(R272:R273)</f>
        <v>0</v>
      </c>
      <c r="S271" s="192"/>
      <c r="T271" s="194">
        <f>SUM(T272:T273)</f>
        <v>0</v>
      </c>
      <c r="AR271" s="195" t="s">
        <v>135</v>
      </c>
      <c r="AT271" s="196" t="s">
        <v>67</v>
      </c>
      <c r="AU271" s="196" t="s">
        <v>78</v>
      </c>
      <c r="AY271" s="195" t="s">
        <v>134</v>
      </c>
      <c r="BK271" s="197">
        <f>SUM(BK272:BK273)</f>
        <v>0</v>
      </c>
    </row>
    <row r="272" s="1" customFormat="1" ht="16.5" customHeight="1">
      <c r="B272" s="36"/>
      <c r="C272" s="200" t="s">
        <v>447</v>
      </c>
      <c r="D272" s="200" t="s">
        <v>137</v>
      </c>
      <c r="E272" s="201" t="s">
        <v>448</v>
      </c>
      <c r="F272" s="202" t="s">
        <v>449</v>
      </c>
      <c r="G272" s="203" t="s">
        <v>140</v>
      </c>
      <c r="H272" s="204">
        <v>4</v>
      </c>
      <c r="I272" s="205"/>
      <c r="J272" s="206">
        <f>ROUND(I272*H272,2)</f>
        <v>0</v>
      </c>
      <c r="K272" s="202" t="s">
        <v>1</v>
      </c>
      <c r="L272" s="41"/>
      <c r="M272" s="207" t="s">
        <v>1</v>
      </c>
      <c r="N272" s="208" t="s">
        <v>39</v>
      </c>
      <c r="O272" s="77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AR272" s="15" t="s">
        <v>226</v>
      </c>
      <c r="AT272" s="15" t="s">
        <v>137</v>
      </c>
      <c r="AU272" s="15" t="s">
        <v>135</v>
      </c>
      <c r="AY272" s="15" t="s">
        <v>134</v>
      </c>
      <c r="BE272" s="211">
        <f>IF(N272="základní",J272,0)</f>
        <v>0</v>
      </c>
      <c r="BF272" s="211">
        <f>IF(N272="snížená",J272,0)</f>
        <v>0</v>
      </c>
      <c r="BG272" s="211">
        <f>IF(N272="zákl. přenesená",J272,0)</f>
        <v>0</v>
      </c>
      <c r="BH272" s="211">
        <f>IF(N272="sníž. přenesená",J272,0)</f>
        <v>0</v>
      </c>
      <c r="BI272" s="211">
        <f>IF(N272="nulová",J272,0)</f>
        <v>0</v>
      </c>
      <c r="BJ272" s="15" t="s">
        <v>76</v>
      </c>
      <c r="BK272" s="211">
        <f>ROUND(I272*H272,2)</f>
        <v>0</v>
      </c>
      <c r="BL272" s="15" t="s">
        <v>226</v>
      </c>
      <c r="BM272" s="15" t="s">
        <v>450</v>
      </c>
    </row>
    <row r="273" s="1" customFormat="1" ht="16.5" customHeight="1">
      <c r="B273" s="36"/>
      <c r="C273" s="200" t="s">
        <v>165</v>
      </c>
      <c r="D273" s="200" t="s">
        <v>137</v>
      </c>
      <c r="E273" s="201" t="s">
        <v>451</v>
      </c>
      <c r="F273" s="202" t="s">
        <v>452</v>
      </c>
      <c r="G273" s="203" t="s">
        <v>157</v>
      </c>
      <c r="H273" s="204">
        <v>9</v>
      </c>
      <c r="I273" s="205"/>
      <c r="J273" s="206">
        <f>ROUND(I273*H273,2)</f>
        <v>0</v>
      </c>
      <c r="K273" s="202" t="s">
        <v>1</v>
      </c>
      <c r="L273" s="41"/>
      <c r="M273" s="207" t="s">
        <v>1</v>
      </c>
      <c r="N273" s="208" t="s">
        <v>39</v>
      </c>
      <c r="O273" s="77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10">
        <f>S273*H273</f>
        <v>0</v>
      </c>
      <c r="AR273" s="15" t="s">
        <v>226</v>
      </c>
      <c r="AT273" s="15" t="s">
        <v>137</v>
      </c>
      <c r="AU273" s="15" t="s">
        <v>135</v>
      </c>
      <c r="AY273" s="15" t="s">
        <v>134</v>
      </c>
      <c r="BE273" s="211">
        <f>IF(N273="základní",J273,0)</f>
        <v>0</v>
      </c>
      <c r="BF273" s="211">
        <f>IF(N273="snížená",J273,0)</f>
        <v>0</v>
      </c>
      <c r="BG273" s="211">
        <f>IF(N273="zákl. přenesená",J273,0)</f>
        <v>0</v>
      </c>
      <c r="BH273" s="211">
        <f>IF(N273="sníž. přenesená",J273,0)</f>
        <v>0</v>
      </c>
      <c r="BI273" s="211">
        <f>IF(N273="nulová",J273,0)</f>
        <v>0</v>
      </c>
      <c r="BJ273" s="15" t="s">
        <v>76</v>
      </c>
      <c r="BK273" s="211">
        <f>ROUND(I273*H273,2)</f>
        <v>0</v>
      </c>
      <c r="BL273" s="15" t="s">
        <v>226</v>
      </c>
      <c r="BM273" s="15" t="s">
        <v>453</v>
      </c>
    </row>
    <row r="274" s="10" customFormat="1" ht="22.8" customHeight="1">
      <c r="B274" s="184"/>
      <c r="C274" s="185"/>
      <c r="D274" s="186" t="s">
        <v>67</v>
      </c>
      <c r="E274" s="198" t="s">
        <v>454</v>
      </c>
      <c r="F274" s="198" t="s">
        <v>455</v>
      </c>
      <c r="G274" s="185"/>
      <c r="H274" s="185"/>
      <c r="I274" s="188"/>
      <c r="J274" s="199">
        <f>BK274</f>
        <v>0</v>
      </c>
      <c r="K274" s="185"/>
      <c r="L274" s="190"/>
      <c r="M274" s="191"/>
      <c r="N274" s="192"/>
      <c r="O274" s="192"/>
      <c r="P274" s="193">
        <f>SUM(P275:P283)</f>
        <v>0</v>
      </c>
      <c r="Q274" s="192"/>
      <c r="R274" s="193">
        <f>SUM(R275:R283)</f>
        <v>0.025445000000000002</v>
      </c>
      <c r="S274" s="192"/>
      <c r="T274" s="194">
        <f>SUM(T275:T283)</f>
        <v>0</v>
      </c>
      <c r="AR274" s="195" t="s">
        <v>78</v>
      </c>
      <c r="AT274" s="196" t="s">
        <v>67</v>
      </c>
      <c r="AU274" s="196" t="s">
        <v>76</v>
      </c>
      <c r="AY274" s="195" t="s">
        <v>134</v>
      </c>
      <c r="BK274" s="197">
        <f>SUM(BK275:BK283)</f>
        <v>0</v>
      </c>
    </row>
    <row r="275" s="1" customFormat="1" ht="16.5" customHeight="1">
      <c r="B275" s="36"/>
      <c r="C275" s="200" t="s">
        <v>456</v>
      </c>
      <c r="D275" s="200" t="s">
        <v>137</v>
      </c>
      <c r="E275" s="201" t="s">
        <v>457</v>
      </c>
      <c r="F275" s="202" t="s">
        <v>458</v>
      </c>
      <c r="G275" s="203" t="s">
        <v>146</v>
      </c>
      <c r="H275" s="204">
        <v>1.1699999999999999</v>
      </c>
      <c r="I275" s="205"/>
      <c r="J275" s="206">
        <f>ROUND(I275*H275,2)</f>
        <v>0</v>
      </c>
      <c r="K275" s="202" t="s">
        <v>1</v>
      </c>
      <c r="L275" s="41"/>
      <c r="M275" s="207" t="s">
        <v>1</v>
      </c>
      <c r="N275" s="208" t="s">
        <v>39</v>
      </c>
      <c r="O275" s="77"/>
      <c r="P275" s="209">
        <f>O275*H275</f>
        <v>0</v>
      </c>
      <c r="Q275" s="209">
        <v>0.0035000000000000001</v>
      </c>
      <c r="R275" s="209">
        <f>Q275*H275</f>
        <v>0.0040949999999999997</v>
      </c>
      <c r="S275" s="209">
        <v>0</v>
      </c>
      <c r="T275" s="210">
        <f>S275*H275</f>
        <v>0</v>
      </c>
      <c r="AR275" s="15" t="s">
        <v>231</v>
      </c>
      <c r="AT275" s="15" t="s">
        <v>137</v>
      </c>
      <c r="AU275" s="15" t="s">
        <v>78</v>
      </c>
      <c r="AY275" s="15" t="s">
        <v>134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5" t="s">
        <v>76</v>
      </c>
      <c r="BK275" s="211">
        <f>ROUND(I275*H275,2)</f>
        <v>0</v>
      </c>
      <c r="BL275" s="15" t="s">
        <v>231</v>
      </c>
      <c r="BM275" s="15" t="s">
        <v>459</v>
      </c>
    </row>
    <row r="276" s="13" customFormat="1">
      <c r="B276" s="235"/>
      <c r="C276" s="236"/>
      <c r="D276" s="214" t="s">
        <v>148</v>
      </c>
      <c r="E276" s="237" t="s">
        <v>1</v>
      </c>
      <c r="F276" s="238" t="s">
        <v>460</v>
      </c>
      <c r="G276" s="236"/>
      <c r="H276" s="237" t="s">
        <v>1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AT276" s="244" t="s">
        <v>148</v>
      </c>
      <c r="AU276" s="244" t="s">
        <v>78</v>
      </c>
      <c r="AV276" s="13" t="s">
        <v>76</v>
      </c>
      <c r="AW276" s="13" t="s">
        <v>30</v>
      </c>
      <c r="AX276" s="13" t="s">
        <v>68</v>
      </c>
      <c r="AY276" s="244" t="s">
        <v>134</v>
      </c>
    </row>
    <row r="277" s="11" customFormat="1">
      <c r="B277" s="212"/>
      <c r="C277" s="213"/>
      <c r="D277" s="214" t="s">
        <v>148</v>
      </c>
      <c r="E277" s="215" t="s">
        <v>1</v>
      </c>
      <c r="F277" s="216" t="s">
        <v>461</v>
      </c>
      <c r="G277" s="213"/>
      <c r="H277" s="217">
        <v>1.1699999999999999</v>
      </c>
      <c r="I277" s="218"/>
      <c r="J277" s="213"/>
      <c r="K277" s="213"/>
      <c r="L277" s="219"/>
      <c r="M277" s="220"/>
      <c r="N277" s="221"/>
      <c r="O277" s="221"/>
      <c r="P277" s="221"/>
      <c r="Q277" s="221"/>
      <c r="R277" s="221"/>
      <c r="S277" s="221"/>
      <c r="T277" s="222"/>
      <c r="AT277" s="223" t="s">
        <v>148</v>
      </c>
      <c r="AU277" s="223" t="s">
        <v>78</v>
      </c>
      <c r="AV277" s="11" t="s">
        <v>78</v>
      </c>
      <c r="AW277" s="11" t="s">
        <v>30</v>
      </c>
      <c r="AX277" s="11" t="s">
        <v>68</v>
      </c>
      <c r="AY277" s="223" t="s">
        <v>134</v>
      </c>
    </row>
    <row r="278" s="12" customFormat="1">
      <c r="B278" s="224"/>
      <c r="C278" s="225"/>
      <c r="D278" s="214" t="s">
        <v>148</v>
      </c>
      <c r="E278" s="226" t="s">
        <v>1</v>
      </c>
      <c r="F278" s="227" t="s">
        <v>150</v>
      </c>
      <c r="G278" s="225"/>
      <c r="H278" s="228">
        <v>1.1699999999999999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AT278" s="234" t="s">
        <v>148</v>
      </c>
      <c r="AU278" s="234" t="s">
        <v>78</v>
      </c>
      <c r="AV278" s="12" t="s">
        <v>142</v>
      </c>
      <c r="AW278" s="12" t="s">
        <v>4</v>
      </c>
      <c r="AX278" s="12" t="s">
        <v>76</v>
      </c>
      <c r="AY278" s="234" t="s">
        <v>134</v>
      </c>
    </row>
    <row r="279" s="1" customFormat="1" ht="16.5" customHeight="1">
      <c r="B279" s="36"/>
      <c r="C279" s="200" t="s">
        <v>217</v>
      </c>
      <c r="D279" s="200" t="s">
        <v>137</v>
      </c>
      <c r="E279" s="201" t="s">
        <v>462</v>
      </c>
      <c r="F279" s="202" t="s">
        <v>463</v>
      </c>
      <c r="G279" s="203" t="s">
        <v>146</v>
      </c>
      <c r="H279" s="204">
        <v>6.0999999999999996</v>
      </c>
      <c r="I279" s="205"/>
      <c r="J279" s="206">
        <f>ROUND(I279*H279,2)</f>
        <v>0</v>
      </c>
      <c r="K279" s="202" t="s">
        <v>1</v>
      </c>
      <c r="L279" s="41"/>
      <c r="M279" s="207" t="s">
        <v>1</v>
      </c>
      <c r="N279" s="208" t="s">
        <v>39</v>
      </c>
      <c r="O279" s="77"/>
      <c r="P279" s="209">
        <f>O279*H279</f>
        <v>0</v>
      </c>
      <c r="Q279" s="209">
        <v>0.0035000000000000001</v>
      </c>
      <c r="R279" s="209">
        <f>Q279*H279</f>
        <v>0.021350000000000001</v>
      </c>
      <c r="S279" s="209">
        <v>0</v>
      </c>
      <c r="T279" s="210">
        <f>S279*H279</f>
        <v>0</v>
      </c>
      <c r="AR279" s="15" t="s">
        <v>231</v>
      </c>
      <c r="AT279" s="15" t="s">
        <v>137</v>
      </c>
      <c r="AU279" s="15" t="s">
        <v>78</v>
      </c>
      <c r="AY279" s="15" t="s">
        <v>134</v>
      </c>
      <c r="BE279" s="211">
        <f>IF(N279="základní",J279,0)</f>
        <v>0</v>
      </c>
      <c r="BF279" s="211">
        <f>IF(N279="snížená",J279,0)</f>
        <v>0</v>
      </c>
      <c r="BG279" s="211">
        <f>IF(N279="zákl. přenesená",J279,0)</f>
        <v>0</v>
      </c>
      <c r="BH279" s="211">
        <f>IF(N279="sníž. přenesená",J279,0)</f>
        <v>0</v>
      </c>
      <c r="BI279" s="211">
        <f>IF(N279="nulová",J279,0)</f>
        <v>0</v>
      </c>
      <c r="BJ279" s="15" t="s">
        <v>76</v>
      </c>
      <c r="BK279" s="211">
        <f>ROUND(I279*H279,2)</f>
        <v>0</v>
      </c>
      <c r="BL279" s="15" t="s">
        <v>231</v>
      </c>
      <c r="BM279" s="15" t="s">
        <v>464</v>
      </c>
    </row>
    <row r="280" s="13" customFormat="1">
      <c r="B280" s="235"/>
      <c r="C280" s="236"/>
      <c r="D280" s="214" t="s">
        <v>148</v>
      </c>
      <c r="E280" s="237" t="s">
        <v>1</v>
      </c>
      <c r="F280" s="238" t="s">
        <v>465</v>
      </c>
      <c r="G280" s="236"/>
      <c r="H280" s="237" t="s">
        <v>1</v>
      </c>
      <c r="I280" s="239"/>
      <c r="J280" s="236"/>
      <c r="K280" s="236"/>
      <c r="L280" s="240"/>
      <c r="M280" s="241"/>
      <c r="N280" s="242"/>
      <c r="O280" s="242"/>
      <c r="P280" s="242"/>
      <c r="Q280" s="242"/>
      <c r="R280" s="242"/>
      <c r="S280" s="242"/>
      <c r="T280" s="243"/>
      <c r="AT280" s="244" t="s">
        <v>148</v>
      </c>
      <c r="AU280" s="244" t="s">
        <v>78</v>
      </c>
      <c r="AV280" s="13" t="s">
        <v>76</v>
      </c>
      <c r="AW280" s="13" t="s">
        <v>30</v>
      </c>
      <c r="AX280" s="13" t="s">
        <v>68</v>
      </c>
      <c r="AY280" s="244" t="s">
        <v>134</v>
      </c>
    </row>
    <row r="281" s="11" customFormat="1">
      <c r="B281" s="212"/>
      <c r="C281" s="213"/>
      <c r="D281" s="214" t="s">
        <v>148</v>
      </c>
      <c r="E281" s="215" t="s">
        <v>1</v>
      </c>
      <c r="F281" s="216" t="s">
        <v>466</v>
      </c>
      <c r="G281" s="213"/>
      <c r="H281" s="217">
        <v>6.0999999999999996</v>
      </c>
      <c r="I281" s="218"/>
      <c r="J281" s="213"/>
      <c r="K281" s="213"/>
      <c r="L281" s="219"/>
      <c r="M281" s="220"/>
      <c r="N281" s="221"/>
      <c r="O281" s="221"/>
      <c r="P281" s="221"/>
      <c r="Q281" s="221"/>
      <c r="R281" s="221"/>
      <c r="S281" s="221"/>
      <c r="T281" s="222"/>
      <c r="AT281" s="223" t="s">
        <v>148</v>
      </c>
      <c r="AU281" s="223" t="s">
        <v>78</v>
      </c>
      <c r="AV281" s="11" t="s">
        <v>78</v>
      </c>
      <c r="AW281" s="11" t="s">
        <v>30</v>
      </c>
      <c r="AX281" s="11" t="s">
        <v>68</v>
      </c>
      <c r="AY281" s="223" t="s">
        <v>134</v>
      </c>
    </row>
    <row r="282" s="12" customFormat="1">
      <c r="B282" s="224"/>
      <c r="C282" s="225"/>
      <c r="D282" s="214" t="s">
        <v>148</v>
      </c>
      <c r="E282" s="226" t="s">
        <v>1</v>
      </c>
      <c r="F282" s="227" t="s">
        <v>150</v>
      </c>
      <c r="G282" s="225"/>
      <c r="H282" s="228">
        <v>6.0999999999999996</v>
      </c>
      <c r="I282" s="229"/>
      <c r="J282" s="225"/>
      <c r="K282" s="225"/>
      <c r="L282" s="230"/>
      <c r="M282" s="231"/>
      <c r="N282" s="232"/>
      <c r="O282" s="232"/>
      <c r="P282" s="232"/>
      <c r="Q282" s="232"/>
      <c r="R282" s="232"/>
      <c r="S282" s="232"/>
      <c r="T282" s="233"/>
      <c r="AT282" s="234" t="s">
        <v>148</v>
      </c>
      <c r="AU282" s="234" t="s">
        <v>78</v>
      </c>
      <c r="AV282" s="12" t="s">
        <v>142</v>
      </c>
      <c r="AW282" s="12" t="s">
        <v>4</v>
      </c>
      <c r="AX282" s="12" t="s">
        <v>76</v>
      </c>
      <c r="AY282" s="234" t="s">
        <v>134</v>
      </c>
    </row>
    <row r="283" s="1" customFormat="1" ht="22.5" customHeight="1">
      <c r="B283" s="36"/>
      <c r="C283" s="200" t="s">
        <v>226</v>
      </c>
      <c r="D283" s="200" t="s">
        <v>137</v>
      </c>
      <c r="E283" s="201" t="s">
        <v>467</v>
      </c>
      <c r="F283" s="202" t="s">
        <v>468</v>
      </c>
      <c r="G283" s="203" t="s">
        <v>304</v>
      </c>
      <c r="H283" s="204">
        <v>0.025000000000000001</v>
      </c>
      <c r="I283" s="205"/>
      <c r="J283" s="206">
        <f>ROUND(I283*H283,2)</f>
        <v>0</v>
      </c>
      <c r="K283" s="202" t="s">
        <v>141</v>
      </c>
      <c r="L283" s="41"/>
      <c r="M283" s="207" t="s">
        <v>1</v>
      </c>
      <c r="N283" s="208" t="s">
        <v>39</v>
      </c>
      <c r="O283" s="77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10">
        <f>S283*H283</f>
        <v>0</v>
      </c>
      <c r="AR283" s="15" t="s">
        <v>231</v>
      </c>
      <c r="AT283" s="15" t="s">
        <v>137</v>
      </c>
      <c r="AU283" s="15" t="s">
        <v>78</v>
      </c>
      <c r="AY283" s="15" t="s">
        <v>134</v>
      </c>
      <c r="BE283" s="211">
        <f>IF(N283="základní",J283,0)</f>
        <v>0</v>
      </c>
      <c r="BF283" s="211">
        <f>IF(N283="snížená",J283,0)</f>
        <v>0</v>
      </c>
      <c r="BG283" s="211">
        <f>IF(N283="zákl. přenesená",J283,0)</f>
        <v>0</v>
      </c>
      <c r="BH283" s="211">
        <f>IF(N283="sníž. přenesená",J283,0)</f>
        <v>0</v>
      </c>
      <c r="BI283" s="211">
        <f>IF(N283="nulová",J283,0)</f>
        <v>0</v>
      </c>
      <c r="BJ283" s="15" t="s">
        <v>76</v>
      </c>
      <c r="BK283" s="211">
        <f>ROUND(I283*H283,2)</f>
        <v>0</v>
      </c>
      <c r="BL283" s="15" t="s">
        <v>231</v>
      </c>
      <c r="BM283" s="15" t="s">
        <v>469</v>
      </c>
    </row>
    <row r="284" s="10" customFormat="1" ht="22.8" customHeight="1">
      <c r="B284" s="184"/>
      <c r="C284" s="185"/>
      <c r="D284" s="186" t="s">
        <v>67</v>
      </c>
      <c r="E284" s="198" t="s">
        <v>470</v>
      </c>
      <c r="F284" s="198" t="s">
        <v>471</v>
      </c>
      <c r="G284" s="185"/>
      <c r="H284" s="185"/>
      <c r="I284" s="188"/>
      <c r="J284" s="199">
        <f>BK284</f>
        <v>0</v>
      </c>
      <c r="K284" s="185"/>
      <c r="L284" s="190"/>
      <c r="M284" s="191"/>
      <c r="N284" s="192"/>
      <c r="O284" s="192"/>
      <c r="P284" s="193">
        <f>SUM(P285:P291)</f>
        <v>0</v>
      </c>
      <c r="Q284" s="192"/>
      <c r="R284" s="193">
        <f>SUM(R285:R291)</f>
        <v>0.0072678000000000005</v>
      </c>
      <c r="S284" s="192"/>
      <c r="T284" s="194">
        <f>SUM(T285:T291)</f>
        <v>0</v>
      </c>
      <c r="AR284" s="195" t="s">
        <v>78</v>
      </c>
      <c r="AT284" s="196" t="s">
        <v>67</v>
      </c>
      <c r="AU284" s="196" t="s">
        <v>76</v>
      </c>
      <c r="AY284" s="195" t="s">
        <v>134</v>
      </c>
      <c r="BK284" s="197">
        <f>SUM(BK285:BK291)</f>
        <v>0</v>
      </c>
    </row>
    <row r="285" s="1" customFormat="1" ht="16.5" customHeight="1">
      <c r="B285" s="36"/>
      <c r="C285" s="200" t="s">
        <v>472</v>
      </c>
      <c r="D285" s="200" t="s">
        <v>137</v>
      </c>
      <c r="E285" s="201" t="s">
        <v>473</v>
      </c>
      <c r="F285" s="202" t="s">
        <v>474</v>
      </c>
      <c r="G285" s="203" t="s">
        <v>157</v>
      </c>
      <c r="H285" s="204">
        <v>2</v>
      </c>
      <c r="I285" s="205"/>
      <c r="J285" s="206">
        <f>ROUND(I285*H285,2)</f>
        <v>0</v>
      </c>
      <c r="K285" s="202" t="s">
        <v>1</v>
      </c>
      <c r="L285" s="41"/>
      <c r="M285" s="207" t="s">
        <v>1</v>
      </c>
      <c r="N285" s="208" t="s">
        <v>39</v>
      </c>
      <c r="O285" s="77"/>
      <c r="P285" s="209">
        <f>O285*H285</f>
        <v>0</v>
      </c>
      <c r="Q285" s="209">
        <v>0.00035399999999999999</v>
      </c>
      <c r="R285" s="209">
        <f>Q285*H285</f>
        <v>0.00070799999999999997</v>
      </c>
      <c r="S285" s="209">
        <v>0</v>
      </c>
      <c r="T285" s="210">
        <f>S285*H285</f>
        <v>0</v>
      </c>
      <c r="AR285" s="15" t="s">
        <v>142</v>
      </c>
      <c r="AT285" s="15" t="s">
        <v>137</v>
      </c>
      <c r="AU285" s="15" t="s">
        <v>78</v>
      </c>
      <c r="AY285" s="15" t="s">
        <v>134</v>
      </c>
      <c r="BE285" s="211">
        <f>IF(N285="základní",J285,0)</f>
        <v>0</v>
      </c>
      <c r="BF285" s="211">
        <f>IF(N285="snížená",J285,0)</f>
        <v>0</v>
      </c>
      <c r="BG285" s="211">
        <f>IF(N285="zákl. přenesená",J285,0)</f>
        <v>0</v>
      </c>
      <c r="BH285" s="211">
        <f>IF(N285="sníž. přenesená",J285,0)</f>
        <v>0</v>
      </c>
      <c r="BI285" s="211">
        <f>IF(N285="nulová",J285,0)</f>
        <v>0</v>
      </c>
      <c r="BJ285" s="15" t="s">
        <v>76</v>
      </c>
      <c r="BK285" s="211">
        <f>ROUND(I285*H285,2)</f>
        <v>0</v>
      </c>
      <c r="BL285" s="15" t="s">
        <v>142</v>
      </c>
      <c r="BM285" s="15" t="s">
        <v>475</v>
      </c>
    </row>
    <row r="286" s="1" customFormat="1" ht="16.5" customHeight="1">
      <c r="B286" s="36"/>
      <c r="C286" s="200" t="s">
        <v>476</v>
      </c>
      <c r="D286" s="200" t="s">
        <v>137</v>
      </c>
      <c r="E286" s="201" t="s">
        <v>477</v>
      </c>
      <c r="F286" s="202" t="s">
        <v>478</v>
      </c>
      <c r="G286" s="203" t="s">
        <v>157</v>
      </c>
      <c r="H286" s="204">
        <v>1</v>
      </c>
      <c r="I286" s="205"/>
      <c r="J286" s="206">
        <f>ROUND(I286*H286,2)</f>
        <v>0</v>
      </c>
      <c r="K286" s="202" t="s">
        <v>1</v>
      </c>
      <c r="L286" s="41"/>
      <c r="M286" s="207" t="s">
        <v>1</v>
      </c>
      <c r="N286" s="208" t="s">
        <v>39</v>
      </c>
      <c r="O286" s="77"/>
      <c r="P286" s="209">
        <f>O286*H286</f>
        <v>0</v>
      </c>
      <c r="Q286" s="209">
        <v>0.0011398000000000001</v>
      </c>
      <c r="R286" s="209">
        <f>Q286*H286</f>
        <v>0.0011398000000000001</v>
      </c>
      <c r="S286" s="209">
        <v>0</v>
      </c>
      <c r="T286" s="210">
        <f>S286*H286</f>
        <v>0</v>
      </c>
      <c r="AR286" s="15" t="s">
        <v>142</v>
      </c>
      <c r="AT286" s="15" t="s">
        <v>137</v>
      </c>
      <c r="AU286" s="15" t="s">
        <v>78</v>
      </c>
      <c r="AY286" s="15" t="s">
        <v>134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15" t="s">
        <v>76</v>
      </c>
      <c r="BK286" s="211">
        <f>ROUND(I286*H286,2)</f>
        <v>0</v>
      </c>
      <c r="BL286" s="15" t="s">
        <v>142</v>
      </c>
      <c r="BM286" s="15" t="s">
        <v>479</v>
      </c>
    </row>
    <row r="287" s="1" customFormat="1" ht="16.5" customHeight="1">
      <c r="B287" s="36"/>
      <c r="C287" s="200" t="s">
        <v>480</v>
      </c>
      <c r="D287" s="200" t="s">
        <v>137</v>
      </c>
      <c r="E287" s="201" t="s">
        <v>481</v>
      </c>
      <c r="F287" s="202" t="s">
        <v>482</v>
      </c>
      <c r="G287" s="203" t="s">
        <v>140</v>
      </c>
      <c r="H287" s="204">
        <v>2</v>
      </c>
      <c r="I287" s="205"/>
      <c r="J287" s="206">
        <f>ROUND(I287*H287,2)</f>
        <v>0</v>
      </c>
      <c r="K287" s="202" t="s">
        <v>141</v>
      </c>
      <c r="L287" s="41"/>
      <c r="M287" s="207" t="s">
        <v>1</v>
      </c>
      <c r="N287" s="208" t="s">
        <v>39</v>
      </c>
      <c r="O287" s="77"/>
      <c r="P287" s="209">
        <f>O287*H287</f>
        <v>0</v>
      </c>
      <c r="Q287" s="209">
        <v>0</v>
      </c>
      <c r="R287" s="209">
        <f>Q287*H287</f>
        <v>0</v>
      </c>
      <c r="S287" s="209">
        <v>0</v>
      </c>
      <c r="T287" s="210">
        <f>S287*H287</f>
        <v>0</v>
      </c>
      <c r="AR287" s="15" t="s">
        <v>231</v>
      </c>
      <c r="AT287" s="15" t="s">
        <v>137</v>
      </c>
      <c r="AU287" s="15" t="s">
        <v>78</v>
      </c>
      <c r="AY287" s="15" t="s">
        <v>134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15" t="s">
        <v>76</v>
      </c>
      <c r="BK287" s="211">
        <f>ROUND(I287*H287,2)</f>
        <v>0</v>
      </c>
      <c r="BL287" s="15" t="s">
        <v>231</v>
      </c>
      <c r="BM287" s="15" t="s">
        <v>483</v>
      </c>
    </row>
    <row r="288" s="1" customFormat="1" ht="16.5" customHeight="1">
      <c r="B288" s="36"/>
      <c r="C288" s="200" t="s">
        <v>484</v>
      </c>
      <c r="D288" s="200" t="s">
        <v>137</v>
      </c>
      <c r="E288" s="201" t="s">
        <v>485</v>
      </c>
      <c r="F288" s="202" t="s">
        <v>486</v>
      </c>
      <c r="G288" s="203" t="s">
        <v>140</v>
      </c>
      <c r="H288" s="204">
        <v>1</v>
      </c>
      <c r="I288" s="205"/>
      <c r="J288" s="206">
        <f>ROUND(I288*H288,2)</f>
        <v>0</v>
      </c>
      <c r="K288" s="202" t="s">
        <v>141</v>
      </c>
      <c r="L288" s="41"/>
      <c r="M288" s="207" t="s">
        <v>1</v>
      </c>
      <c r="N288" s="208" t="s">
        <v>39</v>
      </c>
      <c r="O288" s="77"/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AR288" s="15" t="s">
        <v>231</v>
      </c>
      <c r="AT288" s="15" t="s">
        <v>137</v>
      </c>
      <c r="AU288" s="15" t="s">
        <v>78</v>
      </c>
      <c r="AY288" s="15" t="s">
        <v>134</v>
      </c>
      <c r="BE288" s="211">
        <f>IF(N288="základní",J288,0)</f>
        <v>0</v>
      </c>
      <c r="BF288" s="211">
        <f>IF(N288="snížená",J288,0)</f>
        <v>0</v>
      </c>
      <c r="BG288" s="211">
        <f>IF(N288="zákl. přenesená",J288,0)</f>
        <v>0</v>
      </c>
      <c r="BH288" s="211">
        <f>IF(N288="sníž. přenesená",J288,0)</f>
        <v>0</v>
      </c>
      <c r="BI288" s="211">
        <f>IF(N288="nulová",J288,0)</f>
        <v>0</v>
      </c>
      <c r="BJ288" s="15" t="s">
        <v>76</v>
      </c>
      <c r="BK288" s="211">
        <f>ROUND(I288*H288,2)</f>
        <v>0</v>
      </c>
      <c r="BL288" s="15" t="s">
        <v>231</v>
      </c>
      <c r="BM288" s="15" t="s">
        <v>487</v>
      </c>
    </row>
    <row r="289" s="1" customFormat="1" ht="16.5" customHeight="1">
      <c r="B289" s="36"/>
      <c r="C289" s="200" t="s">
        <v>488</v>
      </c>
      <c r="D289" s="200" t="s">
        <v>137</v>
      </c>
      <c r="E289" s="201" t="s">
        <v>489</v>
      </c>
      <c r="F289" s="202" t="s">
        <v>490</v>
      </c>
      <c r="G289" s="203" t="s">
        <v>140</v>
      </c>
      <c r="H289" s="204">
        <v>1</v>
      </c>
      <c r="I289" s="205"/>
      <c r="J289" s="206">
        <f>ROUND(I289*H289,2)</f>
        <v>0</v>
      </c>
      <c r="K289" s="202" t="s">
        <v>141</v>
      </c>
      <c r="L289" s="41"/>
      <c r="M289" s="207" t="s">
        <v>1</v>
      </c>
      <c r="N289" s="208" t="s">
        <v>39</v>
      </c>
      <c r="O289" s="77"/>
      <c r="P289" s="209">
        <f>O289*H289</f>
        <v>0</v>
      </c>
      <c r="Q289" s="209">
        <v>0.0054200000000000003</v>
      </c>
      <c r="R289" s="209">
        <f>Q289*H289</f>
        <v>0.0054200000000000003</v>
      </c>
      <c r="S289" s="209">
        <v>0</v>
      </c>
      <c r="T289" s="210">
        <f>S289*H289</f>
        <v>0</v>
      </c>
      <c r="AR289" s="15" t="s">
        <v>231</v>
      </c>
      <c r="AT289" s="15" t="s">
        <v>137</v>
      </c>
      <c r="AU289" s="15" t="s">
        <v>78</v>
      </c>
      <c r="AY289" s="15" t="s">
        <v>134</v>
      </c>
      <c r="BE289" s="211">
        <f>IF(N289="základní",J289,0)</f>
        <v>0</v>
      </c>
      <c r="BF289" s="211">
        <f>IF(N289="snížená",J289,0)</f>
        <v>0</v>
      </c>
      <c r="BG289" s="211">
        <f>IF(N289="zákl. přenesená",J289,0)</f>
        <v>0</v>
      </c>
      <c r="BH289" s="211">
        <f>IF(N289="sníž. přenesená",J289,0)</f>
        <v>0</v>
      </c>
      <c r="BI289" s="211">
        <f>IF(N289="nulová",J289,0)</f>
        <v>0</v>
      </c>
      <c r="BJ289" s="15" t="s">
        <v>76</v>
      </c>
      <c r="BK289" s="211">
        <f>ROUND(I289*H289,2)</f>
        <v>0</v>
      </c>
      <c r="BL289" s="15" t="s">
        <v>231</v>
      </c>
      <c r="BM289" s="15" t="s">
        <v>491</v>
      </c>
    </row>
    <row r="290" s="1" customFormat="1" ht="16.5" customHeight="1">
      <c r="B290" s="36"/>
      <c r="C290" s="200" t="s">
        <v>492</v>
      </c>
      <c r="D290" s="200" t="s">
        <v>137</v>
      </c>
      <c r="E290" s="201" t="s">
        <v>493</v>
      </c>
      <c r="F290" s="202" t="s">
        <v>494</v>
      </c>
      <c r="G290" s="203" t="s">
        <v>157</v>
      </c>
      <c r="H290" s="204">
        <v>3</v>
      </c>
      <c r="I290" s="205"/>
      <c r="J290" s="206">
        <f>ROUND(I290*H290,2)</f>
        <v>0</v>
      </c>
      <c r="K290" s="202" t="s">
        <v>1</v>
      </c>
      <c r="L290" s="41"/>
      <c r="M290" s="207" t="s">
        <v>1</v>
      </c>
      <c r="N290" s="208" t="s">
        <v>39</v>
      </c>
      <c r="O290" s="77"/>
      <c r="P290" s="209">
        <f>O290*H290</f>
        <v>0</v>
      </c>
      <c r="Q290" s="209">
        <v>0</v>
      </c>
      <c r="R290" s="209">
        <f>Q290*H290</f>
        <v>0</v>
      </c>
      <c r="S290" s="209">
        <v>0</v>
      </c>
      <c r="T290" s="210">
        <f>S290*H290</f>
        <v>0</v>
      </c>
      <c r="AR290" s="15" t="s">
        <v>231</v>
      </c>
      <c r="AT290" s="15" t="s">
        <v>137</v>
      </c>
      <c r="AU290" s="15" t="s">
        <v>78</v>
      </c>
      <c r="AY290" s="15" t="s">
        <v>134</v>
      </c>
      <c r="BE290" s="211">
        <f>IF(N290="základní",J290,0)</f>
        <v>0</v>
      </c>
      <c r="BF290" s="211">
        <f>IF(N290="snížená",J290,0)</f>
        <v>0</v>
      </c>
      <c r="BG290" s="211">
        <f>IF(N290="zákl. přenesená",J290,0)</f>
        <v>0</v>
      </c>
      <c r="BH290" s="211">
        <f>IF(N290="sníž. přenesená",J290,0)</f>
        <v>0</v>
      </c>
      <c r="BI290" s="211">
        <f>IF(N290="nulová",J290,0)</f>
        <v>0</v>
      </c>
      <c r="BJ290" s="15" t="s">
        <v>76</v>
      </c>
      <c r="BK290" s="211">
        <f>ROUND(I290*H290,2)</f>
        <v>0</v>
      </c>
      <c r="BL290" s="15" t="s">
        <v>231</v>
      </c>
      <c r="BM290" s="15" t="s">
        <v>495</v>
      </c>
    </row>
    <row r="291" s="1" customFormat="1" ht="22.5" customHeight="1">
      <c r="B291" s="36"/>
      <c r="C291" s="200" t="s">
        <v>496</v>
      </c>
      <c r="D291" s="200" t="s">
        <v>137</v>
      </c>
      <c r="E291" s="201" t="s">
        <v>497</v>
      </c>
      <c r="F291" s="202" t="s">
        <v>498</v>
      </c>
      <c r="G291" s="203" t="s">
        <v>304</v>
      </c>
      <c r="H291" s="204">
        <v>0.0050000000000000001</v>
      </c>
      <c r="I291" s="205"/>
      <c r="J291" s="206">
        <f>ROUND(I291*H291,2)</f>
        <v>0</v>
      </c>
      <c r="K291" s="202" t="s">
        <v>141</v>
      </c>
      <c r="L291" s="41"/>
      <c r="M291" s="207" t="s">
        <v>1</v>
      </c>
      <c r="N291" s="208" t="s">
        <v>39</v>
      </c>
      <c r="O291" s="77"/>
      <c r="P291" s="209">
        <f>O291*H291</f>
        <v>0</v>
      </c>
      <c r="Q291" s="209">
        <v>0</v>
      </c>
      <c r="R291" s="209">
        <f>Q291*H291</f>
        <v>0</v>
      </c>
      <c r="S291" s="209">
        <v>0</v>
      </c>
      <c r="T291" s="210">
        <f>S291*H291</f>
        <v>0</v>
      </c>
      <c r="AR291" s="15" t="s">
        <v>231</v>
      </c>
      <c r="AT291" s="15" t="s">
        <v>137</v>
      </c>
      <c r="AU291" s="15" t="s">
        <v>78</v>
      </c>
      <c r="AY291" s="15" t="s">
        <v>134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15" t="s">
        <v>76</v>
      </c>
      <c r="BK291" s="211">
        <f>ROUND(I291*H291,2)</f>
        <v>0</v>
      </c>
      <c r="BL291" s="15" t="s">
        <v>231</v>
      </c>
      <c r="BM291" s="15" t="s">
        <v>499</v>
      </c>
    </row>
    <row r="292" s="10" customFormat="1" ht="22.8" customHeight="1">
      <c r="B292" s="184"/>
      <c r="C292" s="185"/>
      <c r="D292" s="186" t="s">
        <v>67</v>
      </c>
      <c r="E292" s="198" t="s">
        <v>500</v>
      </c>
      <c r="F292" s="198" t="s">
        <v>501</v>
      </c>
      <c r="G292" s="185"/>
      <c r="H292" s="185"/>
      <c r="I292" s="188"/>
      <c r="J292" s="199">
        <f>BK292</f>
        <v>0</v>
      </c>
      <c r="K292" s="185"/>
      <c r="L292" s="190"/>
      <c r="M292" s="191"/>
      <c r="N292" s="192"/>
      <c r="O292" s="192"/>
      <c r="P292" s="193">
        <f>SUM(P293:P300)</f>
        <v>0</v>
      </c>
      <c r="Q292" s="192"/>
      <c r="R292" s="193">
        <f>SUM(R293:R300)</f>
        <v>0.0075227620000000005</v>
      </c>
      <c r="S292" s="192"/>
      <c r="T292" s="194">
        <f>SUM(T293:T300)</f>
        <v>0</v>
      </c>
      <c r="AR292" s="195" t="s">
        <v>78</v>
      </c>
      <c r="AT292" s="196" t="s">
        <v>67</v>
      </c>
      <c r="AU292" s="196" t="s">
        <v>76</v>
      </c>
      <c r="AY292" s="195" t="s">
        <v>134</v>
      </c>
      <c r="BK292" s="197">
        <f>SUM(BK293:BK300)</f>
        <v>0</v>
      </c>
    </row>
    <row r="293" s="1" customFormat="1" ht="16.5" customHeight="1">
      <c r="B293" s="36"/>
      <c r="C293" s="200" t="s">
        <v>502</v>
      </c>
      <c r="D293" s="200" t="s">
        <v>137</v>
      </c>
      <c r="E293" s="201" t="s">
        <v>503</v>
      </c>
      <c r="F293" s="202" t="s">
        <v>504</v>
      </c>
      <c r="G293" s="203" t="s">
        <v>157</v>
      </c>
      <c r="H293" s="204">
        <v>6</v>
      </c>
      <c r="I293" s="205"/>
      <c r="J293" s="206">
        <f>ROUND(I293*H293,2)</f>
        <v>0</v>
      </c>
      <c r="K293" s="202" t="s">
        <v>1</v>
      </c>
      <c r="L293" s="41"/>
      <c r="M293" s="207" t="s">
        <v>1</v>
      </c>
      <c r="N293" s="208" t="s">
        <v>39</v>
      </c>
      <c r="O293" s="77"/>
      <c r="P293" s="209">
        <f>O293*H293</f>
        <v>0</v>
      </c>
      <c r="Q293" s="209">
        <v>0.00090993200000000002</v>
      </c>
      <c r="R293" s="209">
        <f>Q293*H293</f>
        <v>0.0054595920000000001</v>
      </c>
      <c r="S293" s="209">
        <v>0</v>
      </c>
      <c r="T293" s="210">
        <f>S293*H293</f>
        <v>0</v>
      </c>
      <c r="AR293" s="15" t="s">
        <v>231</v>
      </c>
      <c r="AT293" s="15" t="s">
        <v>137</v>
      </c>
      <c r="AU293" s="15" t="s">
        <v>78</v>
      </c>
      <c r="AY293" s="15" t="s">
        <v>134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15" t="s">
        <v>76</v>
      </c>
      <c r="BK293" s="211">
        <f>ROUND(I293*H293,2)</f>
        <v>0</v>
      </c>
      <c r="BL293" s="15" t="s">
        <v>231</v>
      </c>
      <c r="BM293" s="15" t="s">
        <v>505</v>
      </c>
    </row>
    <row r="294" s="1" customFormat="1" ht="22.5" customHeight="1">
      <c r="B294" s="36"/>
      <c r="C294" s="200" t="s">
        <v>506</v>
      </c>
      <c r="D294" s="200" t="s">
        <v>137</v>
      </c>
      <c r="E294" s="201" t="s">
        <v>507</v>
      </c>
      <c r="F294" s="202" t="s">
        <v>508</v>
      </c>
      <c r="G294" s="203" t="s">
        <v>157</v>
      </c>
      <c r="H294" s="204">
        <v>6</v>
      </c>
      <c r="I294" s="205"/>
      <c r="J294" s="206">
        <f>ROUND(I294*H294,2)</f>
        <v>0</v>
      </c>
      <c r="K294" s="202" t="s">
        <v>1</v>
      </c>
      <c r="L294" s="41"/>
      <c r="M294" s="207" t="s">
        <v>1</v>
      </c>
      <c r="N294" s="208" t="s">
        <v>39</v>
      </c>
      <c r="O294" s="77"/>
      <c r="P294" s="209">
        <f>O294*H294</f>
        <v>0</v>
      </c>
      <c r="Q294" s="209">
        <v>6.7399999999999998E-05</v>
      </c>
      <c r="R294" s="209">
        <f>Q294*H294</f>
        <v>0.00040439999999999996</v>
      </c>
      <c r="S294" s="209">
        <v>0</v>
      </c>
      <c r="T294" s="210">
        <f>S294*H294</f>
        <v>0</v>
      </c>
      <c r="AR294" s="15" t="s">
        <v>231</v>
      </c>
      <c r="AT294" s="15" t="s">
        <v>137</v>
      </c>
      <c r="AU294" s="15" t="s">
        <v>78</v>
      </c>
      <c r="AY294" s="15" t="s">
        <v>134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5" t="s">
        <v>76</v>
      </c>
      <c r="BK294" s="211">
        <f>ROUND(I294*H294,2)</f>
        <v>0</v>
      </c>
      <c r="BL294" s="15" t="s">
        <v>231</v>
      </c>
      <c r="BM294" s="15" t="s">
        <v>509</v>
      </c>
    </row>
    <row r="295" s="1" customFormat="1" ht="16.5" customHeight="1">
      <c r="B295" s="36"/>
      <c r="C295" s="200" t="s">
        <v>510</v>
      </c>
      <c r="D295" s="200" t="s">
        <v>137</v>
      </c>
      <c r="E295" s="201" t="s">
        <v>511</v>
      </c>
      <c r="F295" s="202" t="s">
        <v>512</v>
      </c>
      <c r="G295" s="203" t="s">
        <v>140</v>
      </c>
      <c r="H295" s="204">
        <v>7</v>
      </c>
      <c r="I295" s="205"/>
      <c r="J295" s="206">
        <f>ROUND(I295*H295,2)</f>
        <v>0</v>
      </c>
      <c r="K295" s="202" t="s">
        <v>141</v>
      </c>
      <c r="L295" s="41"/>
      <c r="M295" s="207" t="s">
        <v>1</v>
      </c>
      <c r="N295" s="208" t="s">
        <v>39</v>
      </c>
      <c r="O295" s="77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10">
        <f>S295*H295</f>
        <v>0</v>
      </c>
      <c r="AR295" s="15" t="s">
        <v>231</v>
      </c>
      <c r="AT295" s="15" t="s">
        <v>137</v>
      </c>
      <c r="AU295" s="15" t="s">
        <v>78</v>
      </c>
      <c r="AY295" s="15" t="s">
        <v>134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15" t="s">
        <v>76</v>
      </c>
      <c r="BK295" s="211">
        <f>ROUND(I295*H295,2)</f>
        <v>0</v>
      </c>
      <c r="BL295" s="15" t="s">
        <v>231</v>
      </c>
      <c r="BM295" s="15" t="s">
        <v>513</v>
      </c>
    </row>
    <row r="296" s="1" customFormat="1" ht="16.5" customHeight="1">
      <c r="B296" s="36"/>
      <c r="C296" s="245" t="s">
        <v>514</v>
      </c>
      <c r="D296" s="245" t="s">
        <v>232</v>
      </c>
      <c r="E296" s="246" t="s">
        <v>515</v>
      </c>
      <c r="F296" s="247" t="s">
        <v>516</v>
      </c>
      <c r="G296" s="248" t="s">
        <v>140</v>
      </c>
      <c r="H296" s="249">
        <v>2</v>
      </c>
      <c r="I296" s="250"/>
      <c r="J296" s="251">
        <f>ROUND(I296*H296,2)</f>
        <v>0</v>
      </c>
      <c r="K296" s="247" t="s">
        <v>141</v>
      </c>
      <c r="L296" s="252"/>
      <c r="M296" s="253" t="s">
        <v>1</v>
      </c>
      <c r="N296" s="254" t="s">
        <v>39</v>
      </c>
      <c r="O296" s="77"/>
      <c r="P296" s="209">
        <f>O296*H296</f>
        <v>0</v>
      </c>
      <c r="Q296" s="209">
        <v>0.00021000000000000001</v>
      </c>
      <c r="R296" s="209">
        <f>Q296*H296</f>
        <v>0.00042000000000000002</v>
      </c>
      <c r="S296" s="209">
        <v>0</v>
      </c>
      <c r="T296" s="210">
        <f>S296*H296</f>
        <v>0</v>
      </c>
      <c r="AR296" s="15" t="s">
        <v>310</v>
      </c>
      <c r="AT296" s="15" t="s">
        <v>232</v>
      </c>
      <c r="AU296" s="15" t="s">
        <v>78</v>
      </c>
      <c r="AY296" s="15" t="s">
        <v>134</v>
      </c>
      <c r="BE296" s="211">
        <f>IF(N296="základní",J296,0)</f>
        <v>0</v>
      </c>
      <c r="BF296" s="211">
        <f>IF(N296="snížená",J296,0)</f>
        <v>0</v>
      </c>
      <c r="BG296" s="211">
        <f>IF(N296="zákl. přenesená",J296,0)</f>
        <v>0</v>
      </c>
      <c r="BH296" s="211">
        <f>IF(N296="sníž. přenesená",J296,0)</f>
        <v>0</v>
      </c>
      <c r="BI296" s="211">
        <f>IF(N296="nulová",J296,0)</f>
        <v>0</v>
      </c>
      <c r="BJ296" s="15" t="s">
        <v>76</v>
      </c>
      <c r="BK296" s="211">
        <f>ROUND(I296*H296,2)</f>
        <v>0</v>
      </c>
      <c r="BL296" s="15" t="s">
        <v>231</v>
      </c>
      <c r="BM296" s="15" t="s">
        <v>517</v>
      </c>
    </row>
    <row r="297" s="1" customFormat="1" ht="16.5" customHeight="1">
      <c r="B297" s="36"/>
      <c r="C297" s="245" t="s">
        <v>518</v>
      </c>
      <c r="D297" s="245" t="s">
        <v>232</v>
      </c>
      <c r="E297" s="246" t="s">
        <v>519</v>
      </c>
      <c r="F297" s="247" t="s">
        <v>520</v>
      </c>
      <c r="G297" s="248" t="s">
        <v>140</v>
      </c>
      <c r="H297" s="249">
        <v>5</v>
      </c>
      <c r="I297" s="250"/>
      <c r="J297" s="251">
        <f>ROUND(I297*H297,2)</f>
        <v>0</v>
      </c>
      <c r="K297" s="247" t="s">
        <v>141</v>
      </c>
      <c r="L297" s="252"/>
      <c r="M297" s="253" t="s">
        <v>1</v>
      </c>
      <c r="N297" s="254" t="s">
        <v>39</v>
      </c>
      <c r="O297" s="77"/>
      <c r="P297" s="209">
        <f>O297*H297</f>
        <v>0</v>
      </c>
      <c r="Q297" s="209">
        <v>2.0000000000000002E-05</v>
      </c>
      <c r="R297" s="209">
        <f>Q297*H297</f>
        <v>0.00010000000000000001</v>
      </c>
      <c r="S297" s="209">
        <v>0</v>
      </c>
      <c r="T297" s="210">
        <f>S297*H297</f>
        <v>0</v>
      </c>
      <c r="AR297" s="15" t="s">
        <v>310</v>
      </c>
      <c r="AT297" s="15" t="s">
        <v>232</v>
      </c>
      <c r="AU297" s="15" t="s">
        <v>78</v>
      </c>
      <c r="AY297" s="15" t="s">
        <v>134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15" t="s">
        <v>76</v>
      </c>
      <c r="BK297" s="211">
        <f>ROUND(I297*H297,2)</f>
        <v>0</v>
      </c>
      <c r="BL297" s="15" t="s">
        <v>231</v>
      </c>
      <c r="BM297" s="15" t="s">
        <v>521</v>
      </c>
    </row>
    <row r="298" s="1" customFormat="1" ht="16.5" customHeight="1">
      <c r="B298" s="36"/>
      <c r="C298" s="200" t="s">
        <v>522</v>
      </c>
      <c r="D298" s="200" t="s">
        <v>137</v>
      </c>
      <c r="E298" s="201" t="s">
        <v>523</v>
      </c>
      <c r="F298" s="202" t="s">
        <v>524</v>
      </c>
      <c r="G298" s="203" t="s">
        <v>140</v>
      </c>
      <c r="H298" s="204">
        <v>4</v>
      </c>
      <c r="I298" s="205"/>
      <c r="J298" s="206">
        <f>ROUND(I298*H298,2)</f>
        <v>0</v>
      </c>
      <c r="K298" s="202" t="s">
        <v>1</v>
      </c>
      <c r="L298" s="41"/>
      <c r="M298" s="207" t="s">
        <v>1</v>
      </c>
      <c r="N298" s="208" t="s">
        <v>39</v>
      </c>
      <c r="O298" s="77"/>
      <c r="P298" s="209">
        <f>O298*H298</f>
        <v>0</v>
      </c>
      <c r="Q298" s="209">
        <v>0</v>
      </c>
      <c r="R298" s="209">
        <f>Q298*H298</f>
        <v>0</v>
      </c>
      <c r="S298" s="209">
        <v>0</v>
      </c>
      <c r="T298" s="210">
        <f>S298*H298</f>
        <v>0</v>
      </c>
      <c r="AR298" s="15" t="s">
        <v>231</v>
      </c>
      <c r="AT298" s="15" t="s">
        <v>137</v>
      </c>
      <c r="AU298" s="15" t="s">
        <v>78</v>
      </c>
      <c r="AY298" s="15" t="s">
        <v>134</v>
      </c>
      <c r="BE298" s="211">
        <f>IF(N298="základní",J298,0)</f>
        <v>0</v>
      </c>
      <c r="BF298" s="211">
        <f>IF(N298="snížená",J298,0)</f>
        <v>0</v>
      </c>
      <c r="BG298" s="211">
        <f>IF(N298="zákl. přenesená",J298,0)</f>
        <v>0</v>
      </c>
      <c r="BH298" s="211">
        <f>IF(N298="sníž. přenesená",J298,0)</f>
        <v>0</v>
      </c>
      <c r="BI298" s="211">
        <f>IF(N298="nulová",J298,0)</f>
        <v>0</v>
      </c>
      <c r="BJ298" s="15" t="s">
        <v>76</v>
      </c>
      <c r="BK298" s="211">
        <f>ROUND(I298*H298,2)</f>
        <v>0</v>
      </c>
      <c r="BL298" s="15" t="s">
        <v>231</v>
      </c>
      <c r="BM298" s="15" t="s">
        <v>525</v>
      </c>
    </row>
    <row r="299" s="1" customFormat="1" ht="16.5" customHeight="1">
      <c r="B299" s="36"/>
      <c r="C299" s="200" t="s">
        <v>526</v>
      </c>
      <c r="D299" s="200" t="s">
        <v>137</v>
      </c>
      <c r="E299" s="201" t="s">
        <v>527</v>
      </c>
      <c r="F299" s="202" t="s">
        <v>528</v>
      </c>
      <c r="G299" s="203" t="s">
        <v>157</v>
      </c>
      <c r="H299" s="204">
        <v>6</v>
      </c>
      <c r="I299" s="205"/>
      <c r="J299" s="206">
        <f>ROUND(I299*H299,2)</f>
        <v>0</v>
      </c>
      <c r="K299" s="202" t="s">
        <v>1</v>
      </c>
      <c r="L299" s="41"/>
      <c r="M299" s="207" t="s">
        <v>1</v>
      </c>
      <c r="N299" s="208" t="s">
        <v>39</v>
      </c>
      <c r="O299" s="77"/>
      <c r="P299" s="209">
        <f>O299*H299</f>
        <v>0</v>
      </c>
      <c r="Q299" s="209">
        <v>0.00018979500000000001</v>
      </c>
      <c r="R299" s="209">
        <f>Q299*H299</f>
        <v>0.0011387700000000001</v>
      </c>
      <c r="S299" s="209">
        <v>0</v>
      </c>
      <c r="T299" s="210">
        <f>S299*H299</f>
        <v>0</v>
      </c>
      <c r="AR299" s="15" t="s">
        <v>231</v>
      </c>
      <c r="AT299" s="15" t="s">
        <v>137</v>
      </c>
      <c r="AU299" s="15" t="s">
        <v>78</v>
      </c>
      <c r="AY299" s="15" t="s">
        <v>134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15" t="s">
        <v>76</v>
      </c>
      <c r="BK299" s="211">
        <f>ROUND(I299*H299,2)</f>
        <v>0</v>
      </c>
      <c r="BL299" s="15" t="s">
        <v>231</v>
      </c>
      <c r="BM299" s="15" t="s">
        <v>529</v>
      </c>
    </row>
    <row r="300" s="1" customFormat="1" ht="22.5" customHeight="1">
      <c r="B300" s="36"/>
      <c r="C300" s="200" t="s">
        <v>530</v>
      </c>
      <c r="D300" s="200" t="s">
        <v>137</v>
      </c>
      <c r="E300" s="201" t="s">
        <v>531</v>
      </c>
      <c r="F300" s="202" t="s">
        <v>532</v>
      </c>
      <c r="G300" s="203" t="s">
        <v>304</v>
      </c>
      <c r="H300" s="204">
        <v>0.0080000000000000002</v>
      </c>
      <c r="I300" s="205"/>
      <c r="J300" s="206">
        <f>ROUND(I300*H300,2)</f>
        <v>0</v>
      </c>
      <c r="K300" s="202" t="s">
        <v>141</v>
      </c>
      <c r="L300" s="41"/>
      <c r="M300" s="207" t="s">
        <v>1</v>
      </c>
      <c r="N300" s="208" t="s">
        <v>39</v>
      </c>
      <c r="O300" s="77"/>
      <c r="P300" s="209">
        <f>O300*H300</f>
        <v>0</v>
      </c>
      <c r="Q300" s="209">
        <v>0</v>
      </c>
      <c r="R300" s="209">
        <f>Q300*H300</f>
        <v>0</v>
      </c>
      <c r="S300" s="209">
        <v>0</v>
      </c>
      <c r="T300" s="210">
        <f>S300*H300</f>
        <v>0</v>
      </c>
      <c r="AR300" s="15" t="s">
        <v>231</v>
      </c>
      <c r="AT300" s="15" t="s">
        <v>137</v>
      </c>
      <c r="AU300" s="15" t="s">
        <v>78</v>
      </c>
      <c r="AY300" s="15" t="s">
        <v>134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5" t="s">
        <v>76</v>
      </c>
      <c r="BK300" s="211">
        <f>ROUND(I300*H300,2)</f>
        <v>0</v>
      </c>
      <c r="BL300" s="15" t="s">
        <v>231</v>
      </c>
      <c r="BM300" s="15" t="s">
        <v>533</v>
      </c>
    </row>
    <row r="301" s="10" customFormat="1" ht="22.8" customHeight="1">
      <c r="B301" s="184"/>
      <c r="C301" s="185"/>
      <c r="D301" s="186" t="s">
        <v>67</v>
      </c>
      <c r="E301" s="198" t="s">
        <v>534</v>
      </c>
      <c r="F301" s="198" t="s">
        <v>535</v>
      </c>
      <c r="G301" s="185"/>
      <c r="H301" s="185"/>
      <c r="I301" s="188"/>
      <c r="J301" s="199">
        <f>BK301</f>
        <v>0</v>
      </c>
      <c r="K301" s="185"/>
      <c r="L301" s="190"/>
      <c r="M301" s="191"/>
      <c r="N301" s="192"/>
      <c r="O301" s="192"/>
      <c r="P301" s="193">
        <f>SUM(P302:P316)</f>
        <v>0</v>
      </c>
      <c r="Q301" s="192"/>
      <c r="R301" s="193">
        <f>SUM(R302:R316)</f>
        <v>0.051500387999999994</v>
      </c>
      <c r="S301" s="192"/>
      <c r="T301" s="194">
        <f>SUM(T302:T316)</f>
        <v>0.065130000000000007</v>
      </c>
      <c r="AR301" s="195" t="s">
        <v>78</v>
      </c>
      <c r="AT301" s="196" t="s">
        <v>67</v>
      </c>
      <c r="AU301" s="196" t="s">
        <v>76</v>
      </c>
      <c r="AY301" s="195" t="s">
        <v>134</v>
      </c>
      <c r="BK301" s="197">
        <f>SUM(BK302:BK316)</f>
        <v>0</v>
      </c>
    </row>
    <row r="302" s="1" customFormat="1" ht="16.5" customHeight="1">
      <c r="B302" s="36"/>
      <c r="C302" s="200" t="s">
        <v>536</v>
      </c>
      <c r="D302" s="200" t="s">
        <v>137</v>
      </c>
      <c r="E302" s="201" t="s">
        <v>537</v>
      </c>
      <c r="F302" s="202" t="s">
        <v>538</v>
      </c>
      <c r="G302" s="203" t="s">
        <v>539</v>
      </c>
      <c r="H302" s="204">
        <v>1</v>
      </c>
      <c r="I302" s="205"/>
      <c r="J302" s="206">
        <f>ROUND(I302*H302,2)</f>
        <v>0</v>
      </c>
      <c r="K302" s="202" t="s">
        <v>1</v>
      </c>
      <c r="L302" s="41"/>
      <c r="M302" s="207" t="s">
        <v>1</v>
      </c>
      <c r="N302" s="208" t="s">
        <v>39</v>
      </c>
      <c r="O302" s="77"/>
      <c r="P302" s="209">
        <f>O302*H302</f>
        <v>0</v>
      </c>
      <c r="Q302" s="209">
        <v>0</v>
      </c>
      <c r="R302" s="209">
        <f>Q302*H302</f>
        <v>0</v>
      </c>
      <c r="S302" s="209">
        <v>0</v>
      </c>
      <c r="T302" s="210">
        <f>S302*H302</f>
        <v>0</v>
      </c>
      <c r="AR302" s="15" t="s">
        <v>231</v>
      </c>
      <c r="AT302" s="15" t="s">
        <v>137</v>
      </c>
      <c r="AU302" s="15" t="s">
        <v>78</v>
      </c>
      <c r="AY302" s="15" t="s">
        <v>134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15" t="s">
        <v>76</v>
      </c>
      <c r="BK302" s="211">
        <f>ROUND(I302*H302,2)</f>
        <v>0</v>
      </c>
      <c r="BL302" s="15" t="s">
        <v>231</v>
      </c>
      <c r="BM302" s="15" t="s">
        <v>540</v>
      </c>
    </row>
    <row r="303" s="1" customFormat="1" ht="16.5" customHeight="1">
      <c r="B303" s="36"/>
      <c r="C303" s="200" t="s">
        <v>541</v>
      </c>
      <c r="D303" s="200" t="s">
        <v>137</v>
      </c>
      <c r="E303" s="201" t="s">
        <v>542</v>
      </c>
      <c r="F303" s="202" t="s">
        <v>543</v>
      </c>
      <c r="G303" s="203" t="s">
        <v>539</v>
      </c>
      <c r="H303" s="204">
        <v>1</v>
      </c>
      <c r="I303" s="205"/>
      <c r="J303" s="206">
        <f>ROUND(I303*H303,2)</f>
        <v>0</v>
      </c>
      <c r="K303" s="202" t="s">
        <v>1</v>
      </c>
      <c r="L303" s="41"/>
      <c r="M303" s="207" t="s">
        <v>1</v>
      </c>
      <c r="N303" s="208" t="s">
        <v>39</v>
      </c>
      <c r="O303" s="77"/>
      <c r="P303" s="209">
        <f>O303*H303</f>
        <v>0</v>
      </c>
      <c r="Q303" s="209">
        <v>0</v>
      </c>
      <c r="R303" s="209">
        <f>Q303*H303</f>
        <v>0</v>
      </c>
      <c r="S303" s="209">
        <v>0</v>
      </c>
      <c r="T303" s="210">
        <f>S303*H303</f>
        <v>0</v>
      </c>
      <c r="AR303" s="15" t="s">
        <v>231</v>
      </c>
      <c r="AT303" s="15" t="s">
        <v>137</v>
      </c>
      <c r="AU303" s="15" t="s">
        <v>78</v>
      </c>
      <c r="AY303" s="15" t="s">
        <v>134</v>
      </c>
      <c r="BE303" s="211">
        <f>IF(N303="základní",J303,0)</f>
        <v>0</v>
      </c>
      <c r="BF303" s="211">
        <f>IF(N303="snížená",J303,0)</f>
        <v>0</v>
      </c>
      <c r="BG303" s="211">
        <f>IF(N303="zákl. přenesená",J303,0)</f>
        <v>0</v>
      </c>
      <c r="BH303" s="211">
        <f>IF(N303="sníž. přenesená",J303,0)</f>
        <v>0</v>
      </c>
      <c r="BI303" s="211">
        <f>IF(N303="nulová",J303,0)</f>
        <v>0</v>
      </c>
      <c r="BJ303" s="15" t="s">
        <v>76</v>
      </c>
      <c r="BK303" s="211">
        <f>ROUND(I303*H303,2)</f>
        <v>0</v>
      </c>
      <c r="BL303" s="15" t="s">
        <v>231</v>
      </c>
      <c r="BM303" s="15" t="s">
        <v>544</v>
      </c>
    </row>
    <row r="304" s="1" customFormat="1" ht="16.5" customHeight="1">
      <c r="B304" s="36"/>
      <c r="C304" s="200" t="s">
        <v>545</v>
      </c>
      <c r="D304" s="200" t="s">
        <v>137</v>
      </c>
      <c r="E304" s="201" t="s">
        <v>546</v>
      </c>
      <c r="F304" s="202" t="s">
        <v>547</v>
      </c>
      <c r="G304" s="203" t="s">
        <v>140</v>
      </c>
      <c r="H304" s="204">
        <v>1</v>
      </c>
      <c r="I304" s="205"/>
      <c r="J304" s="206">
        <f>ROUND(I304*H304,2)</f>
        <v>0</v>
      </c>
      <c r="K304" s="202" t="s">
        <v>1</v>
      </c>
      <c r="L304" s="41"/>
      <c r="M304" s="207" t="s">
        <v>1</v>
      </c>
      <c r="N304" s="208" t="s">
        <v>39</v>
      </c>
      <c r="O304" s="77"/>
      <c r="P304" s="209">
        <f>O304*H304</f>
        <v>0</v>
      </c>
      <c r="Q304" s="209">
        <v>0</v>
      </c>
      <c r="R304" s="209">
        <f>Q304*H304</f>
        <v>0</v>
      </c>
      <c r="S304" s="209">
        <v>0</v>
      </c>
      <c r="T304" s="210">
        <f>S304*H304</f>
        <v>0</v>
      </c>
      <c r="AR304" s="15" t="s">
        <v>231</v>
      </c>
      <c r="AT304" s="15" t="s">
        <v>137</v>
      </c>
      <c r="AU304" s="15" t="s">
        <v>78</v>
      </c>
      <c r="AY304" s="15" t="s">
        <v>134</v>
      </c>
      <c r="BE304" s="211">
        <f>IF(N304="základní",J304,0)</f>
        <v>0</v>
      </c>
      <c r="BF304" s="211">
        <f>IF(N304="snížená",J304,0)</f>
        <v>0</v>
      </c>
      <c r="BG304" s="211">
        <f>IF(N304="zákl. přenesená",J304,0)</f>
        <v>0</v>
      </c>
      <c r="BH304" s="211">
        <f>IF(N304="sníž. přenesená",J304,0)</f>
        <v>0</v>
      </c>
      <c r="BI304" s="211">
        <f>IF(N304="nulová",J304,0)</f>
        <v>0</v>
      </c>
      <c r="BJ304" s="15" t="s">
        <v>76</v>
      </c>
      <c r="BK304" s="211">
        <f>ROUND(I304*H304,2)</f>
        <v>0</v>
      </c>
      <c r="BL304" s="15" t="s">
        <v>231</v>
      </c>
      <c r="BM304" s="15" t="s">
        <v>548</v>
      </c>
    </row>
    <row r="305" s="1" customFormat="1" ht="16.5" customHeight="1">
      <c r="B305" s="36"/>
      <c r="C305" s="245" t="s">
        <v>549</v>
      </c>
      <c r="D305" s="245" t="s">
        <v>232</v>
      </c>
      <c r="E305" s="246" t="s">
        <v>550</v>
      </c>
      <c r="F305" s="247" t="s">
        <v>551</v>
      </c>
      <c r="G305" s="248" t="s">
        <v>146</v>
      </c>
      <c r="H305" s="249">
        <v>1</v>
      </c>
      <c r="I305" s="250"/>
      <c r="J305" s="251">
        <f>ROUND(I305*H305,2)</f>
        <v>0</v>
      </c>
      <c r="K305" s="247" t="s">
        <v>141</v>
      </c>
      <c r="L305" s="252"/>
      <c r="M305" s="253" t="s">
        <v>1</v>
      </c>
      <c r="N305" s="254" t="s">
        <v>39</v>
      </c>
      <c r="O305" s="77"/>
      <c r="P305" s="209">
        <f>O305*H305</f>
        <v>0</v>
      </c>
      <c r="Q305" s="209">
        <v>0.012</v>
      </c>
      <c r="R305" s="209">
        <f>Q305*H305</f>
        <v>0.012</v>
      </c>
      <c r="S305" s="209">
        <v>0</v>
      </c>
      <c r="T305" s="210">
        <f>S305*H305</f>
        <v>0</v>
      </c>
      <c r="AR305" s="15" t="s">
        <v>310</v>
      </c>
      <c r="AT305" s="15" t="s">
        <v>232</v>
      </c>
      <c r="AU305" s="15" t="s">
        <v>78</v>
      </c>
      <c r="AY305" s="15" t="s">
        <v>134</v>
      </c>
      <c r="BE305" s="211">
        <f>IF(N305="základní",J305,0)</f>
        <v>0</v>
      </c>
      <c r="BF305" s="211">
        <f>IF(N305="snížená",J305,0)</f>
        <v>0</v>
      </c>
      <c r="BG305" s="211">
        <f>IF(N305="zákl. přenesená",J305,0)</f>
        <v>0</v>
      </c>
      <c r="BH305" s="211">
        <f>IF(N305="sníž. přenesená",J305,0)</f>
        <v>0</v>
      </c>
      <c r="BI305" s="211">
        <f>IF(N305="nulová",J305,0)</f>
        <v>0</v>
      </c>
      <c r="BJ305" s="15" t="s">
        <v>76</v>
      </c>
      <c r="BK305" s="211">
        <f>ROUND(I305*H305,2)</f>
        <v>0</v>
      </c>
      <c r="BL305" s="15" t="s">
        <v>231</v>
      </c>
      <c r="BM305" s="15" t="s">
        <v>552</v>
      </c>
    </row>
    <row r="306" s="1" customFormat="1" ht="16.5" customHeight="1">
      <c r="B306" s="36"/>
      <c r="C306" s="200" t="s">
        <v>553</v>
      </c>
      <c r="D306" s="200" t="s">
        <v>137</v>
      </c>
      <c r="E306" s="201" t="s">
        <v>554</v>
      </c>
      <c r="F306" s="202" t="s">
        <v>555</v>
      </c>
      <c r="G306" s="203" t="s">
        <v>539</v>
      </c>
      <c r="H306" s="204">
        <v>1</v>
      </c>
      <c r="I306" s="205"/>
      <c r="J306" s="206">
        <f>ROUND(I306*H306,2)</f>
        <v>0</v>
      </c>
      <c r="K306" s="202" t="s">
        <v>1</v>
      </c>
      <c r="L306" s="41"/>
      <c r="M306" s="207" t="s">
        <v>1</v>
      </c>
      <c r="N306" s="208" t="s">
        <v>39</v>
      </c>
      <c r="O306" s="77"/>
      <c r="P306" s="209">
        <f>O306*H306</f>
        <v>0</v>
      </c>
      <c r="Q306" s="209">
        <v>0</v>
      </c>
      <c r="R306" s="209">
        <f>Q306*H306</f>
        <v>0</v>
      </c>
      <c r="S306" s="209">
        <v>0.01933</v>
      </c>
      <c r="T306" s="210">
        <f>S306*H306</f>
        <v>0.01933</v>
      </c>
      <c r="AR306" s="15" t="s">
        <v>231</v>
      </c>
      <c r="AT306" s="15" t="s">
        <v>137</v>
      </c>
      <c r="AU306" s="15" t="s">
        <v>78</v>
      </c>
      <c r="AY306" s="15" t="s">
        <v>134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15" t="s">
        <v>76</v>
      </c>
      <c r="BK306" s="211">
        <f>ROUND(I306*H306,2)</f>
        <v>0</v>
      </c>
      <c r="BL306" s="15" t="s">
        <v>231</v>
      </c>
      <c r="BM306" s="15" t="s">
        <v>556</v>
      </c>
    </row>
    <row r="307" s="1" customFormat="1" ht="16.5" customHeight="1">
      <c r="B307" s="36"/>
      <c r="C307" s="200" t="s">
        <v>557</v>
      </c>
      <c r="D307" s="200" t="s">
        <v>137</v>
      </c>
      <c r="E307" s="201" t="s">
        <v>558</v>
      </c>
      <c r="F307" s="202" t="s">
        <v>559</v>
      </c>
      <c r="G307" s="203" t="s">
        <v>539</v>
      </c>
      <c r="H307" s="204">
        <v>1</v>
      </c>
      <c r="I307" s="205"/>
      <c r="J307" s="206">
        <f>ROUND(I307*H307,2)</f>
        <v>0</v>
      </c>
      <c r="K307" s="202" t="s">
        <v>1</v>
      </c>
      <c r="L307" s="41"/>
      <c r="M307" s="207" t="s">
        <v>1</v>
      </c>
      <c r="N307" s="208" t="s">
        <v>39</v>
      </c>
      <c r="O307" s="77"/>
      <c r="P307" s="209">
        <f>O307*H307</f>
        <v>0</v>
      </c>
      <c r="Q307" s="209">
        <v>0</v>
      </c>
      <c r="R307" s="209">
        <f>Q307*H307</f>
        <v>0</v>
      </c>
      <c r="S307" s="209">
        <v>0.019460000000000002</v>
      </c>
      <c r="T307" s="210">
        <f>S307*H307</f>
        <v>0.019460000000000002</v>
      </c>
      <c r="AR307" s="15" t="s">
        <v>231</v>
      </c>
      <c r="AT307" s="15" t="s">
        <v>137</v>
      </c>
      <c r="AU307" s="15" t="s">
        <v>78</v>
      </c>
      <c r="AY307" s="15" t="s">
        <v>134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5" t="s">
        <v>76</v>
      </c>
      <c r="BK307" s="211">
        <f>ROUND(I307*H307,2)</f>
        <v>0</v>
      </c>
      <c r="BL307" s="15" t="s">
        <v>231</v>
      </c>
      <c r="BM307" s="15" t="s">
        <v>560</v>
      </c>
    </row>
    <row r="308" s="1" customFormat="1" ht="16.5" customHeight="1">
      <c r="B308" s="36"/>
      <c r="C308" s="200" t="s">
        <v>561</v>
      </c>
      <c r="D308" s="200" t="s">
        <v>137</v>
      </c>
      <c r="E308" s="201" t="s">
        <v>562</v>
      </c>
      <c r="F308" s="202" t="s">
        <v>563</v>
      </c>
      <c r="G308" s="203" t="s">
        <v>539</v>
      </c>
      <c r="H308" s="204">
        <v>1</v>
      </c>
      <c r="I308" s="205"/>
      <c r="J308" s="206">
        <f>ROUND(I308*H308,2)</f>
        <v>0</v>
      </c>
      <c r="K308" s="202" t="s">
        <v>141</v>
      </c>
      <c r="L308" s="41"/>
      <c r="M308" s="207" t="s">
        <v>1</v>
      </c>
      <c r="N308" s="208" t="s">
        <v>39</v>
      </c>
      <c r="O308" s="77"/>
      <c r="P308" s="209">
        <f>O308*H308</f>
        <v>0</v>
      </c>
      <c r="Q308" s="209">
        <v>0.0018500000000000001</v>
      </c>
      <c r="R308" s="209">
        <f>Q308*H308</f>
        <v>0.0018500000000000001</v>
      </c>
      <c r="S308" s="209">
        <v>0</v>
      </c>
      <c r="T308" s="210">
        <f>S308*H308</f>
        <v>0</v>
      </c>
      <c r="AR308" s="15" t="s">
        <v>231</v>
      </c>
      <c r="AT308" s="15" t="s">
        <v>137</v>
      </c>
      <c r="AU308" s="15" t="s">
        <v>78</v>
      </c>
      <c r="AY308" s="15" t="s">
        <v>134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15" t="s">
        <v>76</v>
      </c>
      <c r="BK308" s="211">
        <f>ROUND(I308*H308,2)</f>
        <v>0</v>
      </c>
      <c r="BL308" s="15" t="s">
        <v>231</v>
      </c>
      <c r="BM308" s="15" t="s">
        <v>564</v>
      </c>
    </row>
    <row r="309" s="1" customFormat="1" ht="16.5" customHeight="1">
      <c r="B309" s="36"/>
      <c r="C309" s="245" t="s">
        <v>565</v>
      </c>
      <c r="D309" s="245" t="s">
        <v>232</v>
      </c>
      <c r="E309" s="246" t="s">
        <v>566</v>
      </c>
      <c r="F309" s="247" t="s">
        <v>567</v>
      </c>
      <c r="G309" s="248" t="s">
        <v>140</v>
      </c>
      <c r="H309" s="249">
        <v>1</v>
      </c>
      <c r="I309" s="250"/>
      <c r="J309" s="251">
        <f>ROUND(I309*H309,2)</f>
        <v>0</v>
      </c>
      <c r="K309" s="247" t="s">
        <v>141</v>
      </c>
      <c r="L309" s="252"/>
      <c r="M309" s="253" t="s">
        <v>1</v>
      </c>
      <c r="N309" s="254" t="s">
        <v>39</v>
      </c>
      <c r="O309" s="77"/>
      <c r="P309" s="209">
        <f>O309*H309</f>
        <v>0</v>
      </c>
      <c r="Q309" s="209">
        <v>0.0135</v>
      </c>
      <c r="R309" s="209">
        <f>Q309*H309</f>
        <v>0.0135</v>
      </c>
      <c r="S309" s="209">
        <v>0</v>
      </c>
      <c r="T309" s="210">
        <f>S309*H309</f>
        <v>0</v>
      </c>
      <c r="AR309" s="15" t="s">
        <v>310</v>
      </c>
      <c r="AT309" s="15" t="s">
        <v>232</v>
      </c>
      <c r="AU309" s="15" t="s">
        <v>78</v>
      </c>
      <c r="AY309" s="15" t="s">
        <v>134</v>
      </c>
      <c r="BE309" s="211">
        <f>IF(N309="základní",J309,0)</f>
        <v>0</v>
      </c>
      <c r="BF309" s="211">
        <f>IF(N309="snížená",J309,0)</f>
        <v>0</v>
      </c>
      <c r="BG309" s="211">
        <f>IF(N309="zákl. přenesená",J309,0)</f>
        <v>0</v>
      </c>
      <c r="BH309" s="211">
        <f>IF(N309="sníž. přenesená",J309,0)</f>
        <v>0</v>
      </c>
      <c r="BI309" s="211">
        <f>IF(N309="nulová",J309,0)</f>
        <v>0</v>
      </c>
      <c r="BJ309" s="15" t="s">
        <v>76</v>
      </c>
      <c r="BK309" s="211">
        <f>ROUND(I309*H309,2)</f>
        <v>0</v>
      </c>
      <c r="BL309" s="15" t="s">
        <v>231</v>
      </c>
      <c r="BM309" s="15" t="s">
        <v>568</v>
      </c>
    </row>
    <row r="310" s="1" customFormat="1" ht="16.5" customHeight="1">
      <c r="B310" s="36"/>
      <c r="C310" s="200" t="s">
        <v>569</v>
      </c>
      <c r="D310" s="200" t="s">
        <v>137</v>
      </c>
      <c r="E310" s="201" t="s">
        <v>570</v>
      </c>
      <c r="F310" s="202" t="s">
        <v>571</v>
      </c>
      <c r="G310" s="203" t="s">
        <v>539</v>
      </c>
      <c r="H310" s="204">
        <v>1</v>
      </c>
      <c r="I310" s="205"/>
      <c r="J310" s="206">
        <f>ROUND(I310*H310,2)</f>
        <v>0</v>
      </c>
      <c r="K310" s="202" t="s">
        <v>141</v>
      </c>
      <c r="L310" s="41"/>
      <c r="M310" s="207" t="s">
        <v>1</v>
      </c>
      <c r="N310" s="208" t="s">
        <v>39</v>
      </c>
      <c r="O310" s="77"/>
      <c r="P310" s="209">
        <f>O310*H310</f>
        <v>0</v>
      </c>
      <c r="Q310" s="209">
        <v>0</v>
      </c>
      <c r="R310" s="209">
        <f>Q310*H310</f>
        <v>0</v>
      </c>
      <c r="S310" s="209">
        <v>0.024500000000000001</v>
      </c>
      <c r="T310" s="210">
        <f>S310*H310</f>
        <v>0.024500000000000001</v>
      </c>
      <c r="AR310" s="15" t="s">
        <v>231</v>
      </c>
      <c r="AT310" s="15" t="s">
        <v>137</v>
      </c>
      <c r="AU310" s="15" t="s">
        <v>78</v>
      </c>
      <c r="AY310" s="15" t="s">
        <v>134</v>
      </c>
      <c r="BE310" s="211">
        <f>IF(N310="základní",J310,0)</f>
        <v>0</v>
      </c>
      <c r="BF310" s="211">
        <f>IF(N310="snížená",J310,0)</f>
        <v>0</v>
      </c>
      <c r="BG310" s="211">
        <f>IF(N310="zákl. přenesená",J310,0)</f>
        <v>0</v>
      </c>
      <c r="BH310" s="211">
        <f>IF(N310="sníž. přenesená",J310,0)</f>
        <v>0</v>
      </c>
      <c r="BI310" s="211">
        <f>IF(N310="nulová",J310,0)</f>
        <v>0</v>
      </c>
      <c r="BJ310" s="15" t="s">
        <v>76</v>
      </c>
      <c r="BK310" s="211">
        <f>ROUND(I310*H310,2)</f>
        <v>0</v>
      </c>
      <c r="BL310" s="15" t="s">
        <v>231</v>
      </c>
      <c r="BM310" s="15" t="s">
        <v>572</v>
      </c>
    </row>
    <row r="311" s="1" customFormat="1" ht="22.5" customHeight="1">
      <c r="B311" s="36"/>
      <c r="C311" s="200" t="s">
        <v>573</v>
      </c>
      <c r="D311" s="200" t="s">
        <v>137</v>
      </c>
      <c r="E311" s="201" t="s">
        <v>574</v>
      </c>
      <c r="F311" s="202" t="s">
        <v>575</v>
      </c>
      <c r="G311" s="203" t="s">
        <v>539</v>
      </c>
      <c r="H311" s="204">
        <v>1</v>
      </c>
      <c r="I311" s="205"/>
      <c r="J311" s="206">
        <f>ROUND(I311*H311,2)</f>
        <v>0</v>
      </c>
      <c r="K311" s="202" t="s">
        <v>1</v>
      </c>
      <c r="L311" s="41"/>
      <c r="M311" s="207" t="s">
        <v>1</v>
      </c>
      <c r="N311" s="208" t="s">
        <v>39</v>
      </c>
      <c r="O311" s="77"/>
      <c r="P311" s="209">
        <f>O311*H311</f>
        <v>0</v>
      </c>
      <c r="Q311" s="209">
        <v>0.021409999999999998</v>
      </c>
      <c r="R311" s="209">
        <f>Q311*H311</f>
        <v>0.021409999999999998</v>
      </c>
      <c r="S311" s="209">
        <v>0</v>
      </c>
      <c r="T311" s="210">
        <f>S311*H311</f>
        <v>0</v>
      </c>
      <c r="AR311" s="15" t="s">
        <v>231</v>
      </c>
      <c r="AT311" s="15" t="s">
        <v>137</v>
      </c>
      <c r="AU311" s="15" t="s">
        <v>78</v>
      </c>
      <c r="AY311" s="15" t="s">
        <v>134</v>
      </c>
      <c r="BE311" s="211">
        <f>IF(N311="základní",J311,0)</f>
        <v>0</v>
      </c>
      <c r="BF311" s="211">
        <f>IF(N311="snížená",J311,0)</f>
        <v>0</v>
      </c>
      <c r="BG311" s="211">
        <f>IF(N311="zákl. přenesená",J311,0)</f>
        <v>0</v>
      </c>
      <c r="BH311" s="211">
        <f>IF(N311="sníž. přenesená",J311,0)</f>
        <v>0</v>
      </c>
      <c r="BI311" s="211">
        <f>IF(N311="nulová",J311,0)</f>
        <v>0</v>
      </c>
      <c r="BJ311" s="15" t="s">
        <v>76</v>
      </c>
      <c r="BK311" s="211">
        <f>ROUND(I311*H311,2)</f>
        <v>0</v>
      </c>
      <c r="BL311" s="15" t="s">
        <v>231</v>
      </c>
      <c r="BM311" s="15" t="s">
        <v>576</v>
      </c>
    </row>
    <row r="312" s="1" customFormat="1" ht="16.5" customHeight="1">
      <c r="B312" s="36"/>
      <c r="C312" s="200" t="s">
        <v>577</v>
      </c>
      <c r="D312" s="200" t="s">
        <v>137</v>
      </c>
      <c r="E312" s="201" t="s">
        <v>578</v>
      </c>
      <c r="F312" s="202" t="s">
        <v>579</v>
      </c>
      <c r="G312" s="203" t="s">
        <v>140</v>
      </c>
      <c r="H312" s="204">
        <v>2</v>
      </c>
      <c r="I312" s="205"/>
      <c r="J312" s="206">
        <f>ROUND(I312*H312,2)</f>
        <v>0</v>
      </c>
      <c r="K312" s="202" t="s">
        <v>1</v>
      </c>
      <c r="L312" s="41"/>
      <c r="M312" s="207" t="s">
        <v>1</v>
      </c>
      <c r="N312" s="208" t="s">
        <v>39</v>
      </c>
      <c r="O312" s="77"/>
      <c r="P312" s="209">
        <f>O312*H312</f>
        <v>0</v>
      </c>
      <c r="Q312" s="209">
        <v>0</v>
      </c>
      <c r="R312" s="209">
        <f>Q312*H312</f>
        <v>0</v>
      </c>
      <c r="S312" s="209">
        <v>0.00048999999999999998</v>
      </c>
      <c r="T312" s="210">
        <f>S312*H312</f>
        <v>0.00097999999999999997</v>
      </c>
      <c r="AR312" s="15" t="s">
        <v>231</v>
      </c>
      <c r="AT312" s="15" t="s">
        <v>137</v>
      </c>
      <c r="AU312" s="15" t="s">
        <v>78</v>
      </c>
      <c r="AY312" s="15" t="s">
        <v>134</v>
      </c>
      <c r="BE312" s="211">
        <f>IF(N312="základní",J312,0)</f>
        <v>0</v>
      </c>
      <c r="BF312" s="211">
        <f>IF(N312="snížená",J312,0)</f>
        <v>0</v>
      </c>
      <c r="BG312" s="211">
        <f>IF(N312="zákl. přenesená",J312,0)</f>
        <v>0</v>
      </c>
      <c r="BH312" s="211">
        <f>IF(N312="sníž. přenesená",J312,0)</f>
        <v>0</v>
      </c>
      <c r="BI312" s="211">
        <f>IF(N312="nulová",J312,0)</f>
        <v>0</v>
      </c>
      <c r="BJ312" s="15" t="s">
        <v>76</v>
      </c>
      <c r="BK312" s="211">
        <f>ROUND(I312*H312,2)</f>
        <v>0</v>
      </c>
      <c r="BL312" s="15" t="s">
        <v>231</v>
      </c>
      <c r="BM312" s="15" t="s">
        <v>580</v>
      </c>
    </row>
    <row r="313" s="1" customFormat="1" ht="16.5" customHeight="1">
      <c r="B313" s="36"/>
      <c r="C313" s="200" t="s">
        <v>581</v>
      </c>
      <c r="D313" s="200" t="s">
        <v>137</v>
      </c>
      <c r="E313" s="201" t="s">
        <v>582</v>
      </c>
      <c r="F313" s="202" t="s">
        <v>583</v>
      </c>
      <c r="G313" s="203" t="s">
        <v>539</v>
      </c>
      <c r="H313" s="204">
        <v>3</v>
      </c>
      <c r="I313" s="205"/>
      <c r="J313" s="206">
        <f>ROUND(I313*H313,2)</f>
        <v>0</v>
      </c>
      <c r="K313" s="202" t="s">
        <v>1</v>
      </c>
      <c r="L313" s="41"/>
      <c r="M313" s="207" t="s">
        <v>1</v>
      </c>
      <c r="N313" s="208" t="s">
        <v>39</v>
      </c>
      <c r="O313" s="77"/>
      <c r="P313" s="209">
        <f>O313*H313</f>
        <v>0</v>
      </c>
      <c r="Q313" s="209">
        <v>0.00030009699999999998</v>
      </c>
      <c r="R313" s="209">
        <f>Q313*H313</f>
        <v>0.0009002909999999999</v>
      </c>
      <c r="S313" s="209">
        <v>0</v>
      </c>
      <c r="T313" s="210">
        <f>S313*H313</f>
        <v>0</v>
      </c>
      <c r="AR313" s="15" t="s">
        <v>231</v>
      </c>
      <c r="AT313" s="15" t="s">
        <v>137</v>
      </c>
      <c r="AU313" s="15" t="s">
        <v>78</v>
      </c>
      <c r="AY313" s="15" t="s">
        <v>134</v>
      </c>
      <c r="BE313" s="211">
        <f>IF(N313="základní",J313,0)</f>
        <v>0</v>
      </c>
      <c r="BF313" s="211">
        <f>IF(N313="snížená",J313,0)</f>
        <v>0</v>
      </c>
      <c r="BG313" s="211">
        <f>IF(N313="zákl. přenesená",J313,0)</f>
        <v>0</v>
      </c>
      <c r="BH313" s="211">
        <f>IF(N313="sníž. přenesená",J313,0)</f>
        <v>0</v>
      </c>
      <c r="BI313" s="211">
        <f>IF(N313="nulová",J313,0)</f>
        <v>0</v>
      </c>
      <c r="BJ313" s="15" t="s">
        <v>76</v>
      </c>
      <c r="BK313" s="211">
        <f>ROUND(I313*H313,2)</f>
        <v>0</v>
      </c>
      <c r="BL313" s="15" t="s">
        <v>231</v>
      </c>
      <c r="BM313" s="15" t="s">
        <v>584</v>
      </c>
    </row>
    <row r="314" s="1" customFormat="1" ht="16.5" customHeight="1">
      <c r="B314" s="36"/>
      <c r="C314" s="200" t="s">
        <v>585</v>
      </c>
      <c r="D314" s="200" t="s">
        <v>137</v>
      </c>
      <c r="E314" s="201" t="s">
        <v>586</v>
      </c>
      <c r="F314" s="202" t="s">
        <v>587</v>
      </c>
      <c r="G314" s="203" t="s">
        <v>539</v>
      </c>
      <c r="H314" s="204">
        <v>1</v>
      </c>
      <c r="I314" s="205"/>
      <c r="J314" s="206">
        <f>ROUND(I314*H314,2)</f>
        <v>0</v>
      </c>
      <c r="K314" s="202" t="s">
        <v>1</v>
      </c>
      <c r="L314" s="41"/>
      <c r="M314" s="207" t="s">
        <v>1</v>
      </c>
      <c r="N314" s="208" t="s">
        <v>39</v>
      </c>
      <c r="O314" s="77"/>
      <c r="P314" s="209">
        <f>O314*H314</f>
        <v>0</v>
      </c>
      <c r="Q314" s="209">
        <v>0</v>
      </c>
      <c r="R314" s="209">
        <f>Q314*H314</f>
        <v>0</v>
      </c>
      <c r="S314" s="209">
        <v>0.00085999999999999998</v>
      </c>
      <c r="T314" s="210">
        <f>S314*H314</f>
        <v>0.00085999999999999998</v>
      </c>
      <c r="AR314" s="15" t="s">
        <v>231</v>
      </c>
      <c r="AT314" s="15" t="s">
        <v>137</v>
      </c>
      <c r="AU314" s="15" t="s">
        <v>78</v>
      </c>
      <c r="AY314" s="15" t="s">
        <v>134</v>
      </c>
      <c r="BE314" s="211">
        <f>IF(N314="základní",J314,0)</f>
        <v>0</v>
      </c>
      <c r="BF314" s="211">
        <f>IF(N314="snížená",J314,0)</f>
        <v>0</v>
      </c>
      <c r="BG314" s="211">
        <f>IF(N314="zákl. přenesená",J314,0)</f>
        <v>0</v>
      </c>
      <c r="BH314" s="211">
        <f>IF(N314="sníž. přenesená",J314,0)</f>
        <v>0</v>
      </c>
      <c r="BI314" s="211">
        <f>IF(N314="nulová",J314,0)</f>
        <v>0</v>
      </c>
      <c r="BJ314" s="15" t="s">
        <v>76</v>
      </c>
      <c r="BK314" s="211">
        <f>ROUND(I314*H314,2)</f>
        <v>0</v>
      </c>
      <c r="BL314" s="15" t="s">
        <v>231</v>
      </c>
      <c r="BM314" s="15" t="s">
        <v>588</v>
      </c>
    </row>
    <row r="315" s="1" customFormat="1" ht="16.5" customHeight="1">
      <c r="B315" s="36"/>
      <c r="C315" s="200" t="s">
        <v>589</v>
      </c>
      <c r="D315" s="200" t="s">
        <v>137</v>
      </c>
      <c r="E315" s="201" t="s">
        <v>590</v>
      </c>
      <c r="F315" s="202" t="s">
        <v>591</v>
      </c>
      <c r="G315" s="203" t="s">
        <v>539</v>
      </c>
      <c r="H315" s="204">
        <v>1</v>
      </c>
      <c r="I315" s="205"/>
      <c r="J315" s="206">
        <f>ROUND(I315*H315,2)</f>
        <v>0</v>
      </c>
      <c r="K315" s="202" t="s">
        <v>1</v>
      </c>
      <c r="L315" s="41"/>
      <c r="M315" s="207" t="s">
        <v>1</v>
      </c>
      <c r="N315" s="208" t="s">
        <v>39</v>
      </c>
      <c r="O315" s="77"/>
      <c r="P315" s="209">
        <f>O315*H315</f>
        <v>0</v>
      </c>
      <c r="Q315" s="209">
        <v>0.001840097</v>
      </c>
      <c r="R315" s="209">
        <f>Q315*H315</f>
        <v>0.001840097</v>
      </c>
      <c r="S315" s="209">
        <v>0</v>
      </c>
      <c r="T315" s="210">
        <f>S315*H315</f>
        <v>0</v>
      </c>
      <c r="AR315" s="15" t="s">
        <v>231</v>
      </c>
      <c r="AT315" s="15" t="s">
        <v>137</v>
      </c>
      <c r="AU315" s="15" t="s">
        <v>78</v>
      </c>
      <c r="AY315" s="15" t="s">
        <v>134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5" t="s">
        <v>76</v>
      </c>
      <c r="BK315" s="211">
        <f>ROUND(I315*H315,2)</f>
        <v>0</v>
      </c>
      <c r="BL315" s="15" t="s">
        <v>231</v>
      </c>
      <c r="BM315" s="15" t="s">
        <v>592</v>
      </c>
    </row>
    <row r="316" s="1" customFormat="1" ht="22.5" customHeight="1">
      <c r="B316" s="36"/>
      <c r="C316" s="200" t="s">
        <v>236</v>
      </c>
      <c r="D316" s="200" t="s">
        <v>137</v>
      </c>
      <c r="E316" s="201" t="s">
        <v>593</v>
      </c>
      <c r="F316" s="202" t="s">
        <v>594</v>
      </c>
      <c r="G316" s="203" t="s">
        <v>304</v>
      </c>
      <c r="H316" s="204">
        <v>0.051999999999999998</v>
      </c>
      <c r="I316" s="205"/>
      <c r="J316" s="206">
        <f>ROUND(I316*H316,2)</f>
        <v>0</v>
      </c>
      <c r="K316" s="202" t="s">
        <v>141</v>
      </c>
      <c r="L316" s="41"/>
      <c r="M316" s="207" t="s">
        <v>1</v>
      </c>
      <c r="N316" s="208" t="s">
        <v>39</v>
      </c>
      <c r="O316" s="77"/>
      <c r="P316" s="209">
        <f>O316*H316</f>
        <v>0</v>
      </c>
      <c r="Q316" s="209">
        <v>0</v>
      </c>
      <c r="R316" s="209">
        <f>Q316*H316</f>
        <v>0</v>
      </c>
      <c r="S316" s="209">
        <v>0</v>
      </c>
      <c r="T316" s="210">
        <f>S316*H316</f>
        <v>0</v>
      </c>
      <c r="AR316" s="15" t="s">
        <v>231</v>
      </c>
      <c r="AT316" s="15" t="s">
        <v>137</v>
      </c>
      <c r="AU316" s="15" t="s">
        <v>78</v>
      </c>
      <c r="AY316" s="15" t="s">
        <v>134</v>
      </c>
      <c r="BE316" s="211">
        <f>IF(N316="základní",J316,0)</f>
        <v>0</v>
      </c>
      <c r="BF316" s="211">
        <f>IF(N316="snížená",J316,0)</f>
        <v>0</v>
      </c>
      <c r="BG316" s="211">
        <f>IF(N316="zákl. přenesená",J316,0)</f>
        <v>0</v>
      </c>
      <c r="BH316" s="211">
        <f>IF(N316="sníž. přenesená",J316,0)</f>
        <v>0</v>
      </c>
      <c r="BI316" s="211">
        <f>IF(N316="nulová",J316,0)</f>
        <v>0</v>
      </c>
      <c r="BJ316" s="15" t="s">
        <v>76</v>
      </c>
      <c r="BK316" s="211">
        <f>ROUND(I316*H316,2)</f>
        <v>0</v>
      </c>
      <c r="BL316" s="15" t="s">
        <v>231</v>
      </c>
      <c r="BM316" s="15" t="s">
        <v>595</v>
      </c>
    </row>
    <row r="317" s="10" customFormat="1" ht="22.8" customHeight="1">
      <c r="B317" s="184"/>
      <c r="C317" s="185"/>
      <c r="D317" s="186" t="s">
        <v>67</v>
      </c>
      <c r="E317" s="198" t="s">
        <v>596</v>
      </c>
      <c r="F317" s="198" t="s">
        <v>597</v>
      </c>
      <c r="G317" s="185"/>
      <c r="H317" s="185"/>
      <c r="I317" s="188"/>
      <c r="J317" s="199">
        <f>BK317</f>
        <v>0</v>
      </c>
      <c r="K317" s="185"/>
      <c r="L317" s="190"/>
      <c r="M317" s="191"/>
      <c r="N317" s="192"/>
      <c r="O317" s="192"/>
      <c r="P317" s="193">
        <f>SUM(P318:P319)</f>
        <v>0</v>
      </c>
      <c r="Q317" s="192"/>
      <c r="R317" s="193">
        <f>SUM(R318:R319)</f>
        <v>0.01865</v>
      </c>
      <c r="S317" s="192"/>
      <c r="T317" s="194">
        <f>SUM(T318:T319)</f>
        <v>0</v>
      </c>
      <c r="AR317" s="195" t="s">
        <v>78</v>
      </c>
      <c r="AT317" s="196" t="s">
        <v>67</v>
      </c>
      <c r="AU317" s="196" t="s">
        <v>76</v>
      </c>
      <c r="AY317" s="195" t="s">
        <v>134</v>
      </c>
      <c r="BK317" s="197">
        <f>SUM(BK318:BK319)</f>
        <v>0</v>
      </c>
    </row>
    <row r="318" s="1" customFormat="1" ht="22.5" customHeight="1">
      <c r="B318" s="36"/>
      <c r="C318" s="200" t="s">
        <v>243</v>
      </c>
      <c r="D318" s="200" t="s">
        <v>137</v>
      </c>
      <c r="E318" s="201" t="s">
        <v>598</v>
      </c>
      <c r="F318" s="202" t="s">
        <v>599</v>
      </c>
      <c r="G318" s="203" t="s">
        <v>539</v>
      </c>
      <c r="H318" s="204">
        <v>1</v>
      </c>
      <c r="I318" s="205"/>
      <c r="J318" s="206">
        <f>ROUND(I318*H318,2)</f>
        <v>0</v>
      </c>
      <c r="K318" s="202" t="s">
        <v>1</v>
      </c>
      <c r="L318" s="41"/>
      <c r="M318" s="207" t="s">
        <v>1</v>
      </c>
      <c r="N318" s="208" t="s">
        <v>39</v>
      </c>
      <c r="O318" s="77"/>
      <c r="P318" s="209">
        <f>O318*H318</f>
        <v>0</v>
      </c>
      <c r="Q318" s="209">
        <v>0.01865</v>
      </c>
      <c r="R318" s="209">
        <f>Q318*H318</f>
        <v>0.01865</v>
      </c>
      <c r="S318" s="209">
        <v>0</v>
      </c>
      <c r="T318" s="210">
        <f>S318*H318</f>
        <v>0</v>
      </c>
      <c r="AR318" s="15" t="s">
        <v>231</v>
      </c>
      <c r="AT318" s="15" t="s">
        <v>137</v>
      </c>
      <c r="AU318" s="15" t="s">
        <v>78</v>
      </c>
      <c r="AY318" s="15" t="s">
        <v>134</v>
      </c>
      <c r="BE318" s="211">
        <f>IF(N318="základní",J318,0)</f>
        <v>0</v>
      </c>
      <c r="BF318" s="211">
        <f>IF(N318="snížená",J318,0)</f>
        <v>0</v>
      </c>
      <c r="BG318" s="211">
        <f>IF(N318="zákl. přenesená",J318,0)</f>
        <v>0</v>
      </c>
      <c r="BH318" s="211">
        <f>IF(N318="sníž. přenesená",J318,0)</f>
        <v>0</v>
      </c>
      <c r="BI318" s="211">
        <f>IF(N318="nulová",J318,0)</f>
        <v>0</v>
      </c>
      <c r="BJ318" s="15" t="s">
        <v>76</v>
      </c>
      <c r="BK318" s="211">
        <f>ROUND(I318*H318,2)</f>
        <v>0</v>
      </c>
      <c r="BL318" s="15" t="s">
        <v>231</v>
      </c>
      <c r="BM318" s="15" t="s">
        <v>600</v>
      </c>
    </row>
    <row r="319" s="1" customFormat="1" ht="22.5" customHeight="1">
      <c r="B319" s="36"/>
      <c r="C319" s="200" t="s">
        <v>256</v>
      </c>
      <c r="D319" s="200" t="s">
        <v>137</v>
      </c>
      <c r="E319" s="201" t="s">
        <v>601</v>
      </c>
      <c r="F319" s="202" t="s">
        <v>602</v>
      </c>
      <c r="G319" s="203" t="s">
        <v>304</v>
      </c>
      <c r="H319" s="204">
        <v>0.019</v>
      </c>
      <c r="I319" s="205"/>
      <c r="J319" s="206">
        <f>ROUND(I319*H319,2)</f>
        <v>0</v>
      </c>
      <c r="K319" s="202" t="s">
        <v>141</v>
      </c>
      <c r="L319" s="41"/>
      <c r="M319" s="207" t="s">
        <v>1</v>
      </c>
      <c r="N319" s="208" t="s">
        <v>39</v>
      </c>
      <c r="O319" s="77"/>
      <c r="P319" s="209">
        <f>O319*H319</f>
        <v>0</v>
      </c>
      <c r="Q319" s="209">
        <v>0</v>
      </c>
      <c r="R319" s="209">
        <f>Q319*H319</f>
        <v>0</v>
      </c>
      <c r="S319" s="209">
        <v>0</v>
      </c>
      <c r="T319" s="210">
        <f>S319*H319</f>
        <v>0</v>
      </c>
      <c r="AR319" s="15" t="s">
        <v>231</v>
      </c>
      <c r="AT319" s="15" t="s">
        <v>137</v>
      </c>
      <c r="AU319" s="15" t="s">
        <v>78</v>
      </c>
      <c r="AY319" s="15" t="s">
        <v>134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5" t="s">
        <v>76</v>
      </c>
      <c r="BK319" s="211">
        <f>ROUND(I319*H319,2)</f>
        <v>0</v>
      </c>
      <c r="BL319" s="15" t="s">
        <v>231</v>
      </c>
      <c r="BM319" s="15" t="s">
        <v>603</v>
      </c>
    </row>
    <row r="320" s="10" customFormat="1" ht="22.8" customHeight="1">
      <c r="B320" s="184"/>
      <c r="C320" s="185"/>
      <c r="D320" s="186" t="s">
        <v>67</v>
      </c>
      <c r="E320" s="198" t="s">
        <v>604</v>
      </c>
      <c r="F320" s="198" t="s">
        <v>605</v>
      </c>
      <c r="G320" s="185"/>
      <c r="H320" s="185"/>
      <c r="I320" s="188"/>
      <c r="J320" s="199">
        <f>BK320</f>
        <v>0</v>
      </c>
      <c r="K320" s="185"/>
      <c r="L320" s="190"/>
      <c r="M320" s="191"/>
      <c r="N320" s="192"/>
      <c r="O320" s="192"/>
      <c r="P320" s="193">
        <f>SUM(P321:P322)</f>
        <v>0</v>
      </c>
      <c r="Q320" s="192"/>
      <c r="R320" s="193">
        <f>SUM(R321:R322)</f>
        <v>0.0035300000000000002</v>
      </c>
      <c r="S320" s="192"/>
      <c r="T320" s="194">
        <f>SUM(T321:T322)</f>
        <v>0</v>
      </c>
      <c r="AR320" s="195" t="s">
        <v>78</v>
      </c>
      <c r="AT320" s="196" t="s">
        <v>67</v>
      </c>
      <c r="AU320" s="196" t="s">
        <v>76</v>
      </c>
      <c r="AY320" s="195" t="s">
        <v>134</v>
      </c>
      <c r="BK320" s="197">
        <f>SUM(BK321:BK322)</f>
        <v>0</v>
      </c>
    </row>
    <row r="321" s="1" customFormat="1" ht="16.5" customHeight="1">
      <c r="B321" s="36"/>
      <c r="C321" s="200" t="s">
        <v>606</v>
      </c>
      <c r="D321" s="200" t="s">
        <v>137</v>
      </c>
      <c r="E321" s="201" t="s">
        <v>607</v>
      </c>
      <c r="F321" s="202" t="s">
        <v>608</v>
      </c>
      <c r="G321" s="203" t="s">
        <v>140</v>
      </c>
      <c r="H321" s="204">
        <v>1</v>
      </c>
      <c r="I321" s="205"/>
      <c r="J321" s="206">
        <f>ROUND(I321*H321,2)</f>
        <v>0</v>
      </c>
      <c r="K321" s="202" t="s">
        <v>141</v>
      </c>
      <c r="L321" s="41"/>
      <c r="M321" s="207" t="s">
        <v>1</v>
      </c>
      <c r="N321" s="208" t="s">
        <v>39</v>
      </c>
      <c r="O321" s="77"/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10">
        <f>S321*H321</f>
        <v>0</v>
      </c>
      <c r="AR321" s="15" t="s">
        <v>231</v>
      </c>
      <c r="AT321" s="15" t="s">
        <v>137</v>
      </c>
      <c r="AU321" s="15" t="s">
        <v>78</v>
      </c>
      <c r="AY321" s="15" t="s">
        <v>134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5" t="s">
        <v>76</v>
      </c>
      <c r="BK321" s="211">
        <f>ROUND(I321*H321,2)</f>
        <v>0</v>
      </c>
      <c r="BL321" s="15" t="s">
        <v>231</v>
      </c>
      <c r="BM321" s="15" t="s">
        <v>609</v>
      </c>
    </row>
    <row r="322" s="1" customFormat="1" ht="16.5" customHeight="1">
      <c r="B322" s="36"/>
      <c r="C322" s="245" t="s">
        <v>610</v>
      </c>
      <c r="D322" s="245" t="s">
        <v>232</v>
      </c>
      <c r="E322" s="246" t="s">
        <v>611</v>
      </c>
      <c r="F322" s="247" t="s">
        <v>612</v>
      </c>
      <c r="G322" s="248" t="s">
        <v>140</v>
      </c>
      <c r="H322" s="249">
        <v>1</v>
      </c>
      <c r="I322" s="250"/>
      <c r="J322" s="251">
        <f>ROUND(I322*H322,2)</f>
        <v>0</v>
      </c>
      <c r="K322" s="247" t="s">
        <v>141</v>
      </c>
      <c r="L322" s="252"/>
      <c r="M322" s="253" t="s">
        <v>1</v>
      </c>
      <c r="N322" s="254" t="s">
        <v>39</v>
      </c>
      <c r="O322" s="77"/>
      <c r="P322" s="209">
        <f>O322*H322</f>
        <v>0</v>
      </c>
      <c r="Q322" s="209">
        <v>0.0035300000000000002</v>
      </c>
      <c r="R322" s="209">
        <f>Q322*H322</f>
        <v>0.0035300000000000002</v>
      </c>
      <c r="S322" s="209">
        <v>0</v>
      </c>
      <c r="T322" s="210">
        <f>S322*H322</f>
        <v>0</v>
      </c>
      <c r="AR322" s="15" t="s">
        <v>310</v>
      </c>
      <c r="AT322" s="15" t="s">
        <v>232</v>
      </c>
      <c r="AU322" s="15" t="s">
        <v>78</v>
      </c>
      <c r="AY322" s="15" t="s">
        <v>134</v>
      </c>
      <c r="BE322" s="211">
        <f>IF(N322="základní",J322,0)</f>
        <v>0</v>
      </c>
      <c r="BF322" s="211">
        <f>IF(N322="snížená",J322,0)</f>
        <v>0</v>
      </c>
      <c r="BG322" s="211">
        <f>IF(N322="zákl. přenesená",J322,0)</f>
        <v>0</v>
      </c>
      <c r="BH322" s="211">
        <f>IF(N322="sníž. přenesená",J322,0)</f>
        <v>0</v>
      </c>
      <c r="BI322" s="211">
        <f>IF(N322="nulová",J322,0)</f>
        <v>0</v>
      </c>
      <c r="BJ322" s="15" t="s">
        <v>76</v>
      </c>
      <c r="BK322" s="211">
        <f>ROUND(I322*H322,2)</f>
        <v>0</v>
      </c>
      <c r="BL322" s="15" t="s">
        <v>231</v>
      </c>
      <c r="BM322" s="15" t="s">
        <v>613</v>
      </c>
    </row>
    <row r="323" s="10" customFormat="1" ht="22.8" customHeight="1">
      <c r="B323" s="184"/>
      <c r="C323" s="185"/>
      <c r="D323" s="186" t="s">
        <v>67</v>
      </c>
      <c r="E323" s="198" t="s">
        <v>614</v>
      </c>
      <c r="F323" s="198" t="s">
        <v>615</v>
      </c>
      <c r="G323" s="185"/>
      <c r="H323" s="185"/>
      <c r="I323" s="188"/>
      <c r="J323" s="199">
        <f>BK323</f>
        <v>0</v>
      </c>
      <c r="K323" s="185"/>
      <c r="L323" s="190"/>
      <c r="M323" s="191"/>
      <c r="N323" s="192"/>
      <c r="O323" s="192"/>
      <c r="P323" s="193">
        <f>SUM(P324:P332)</f>
        <v>0</v>
      </c>
      <c r="Q323" s="192"/>
      <c r="R323" s="193">
        <f>SUM(R324:R332)</f>
        <v>0.10089280000000001</v>
      </c>
      <c r="S323" s="192"/>
      <c r="T323" s="194">
        <f>SUM(T324:T332)</f>
        <v>0</v>
      </c>
      <c r="AR323" s="195" t="s">
        <v>78</v>
      </c>
      <c r="AT323" s="196" t="s">
        <v>67</v>
      </c>
      <c r="AU323" s="196" t="s">
        <v>76</v>
      </c>
      <c r="AY323" s="195" t="s">
        <v>134</v>
      </c>
      <c r="BK323" s="197">
        <f>SUM(BK324:BK332)</f>
        <v>0</v>
      </c>
    </row>
    <row r="324" s="1" customFormat="1" ht="22.5" customHeight="1">
      <c r="B324" s="36"/>
      <c r="C324" s="200" t="s">
        <v>616</v>
      </c>
      <c r="D324" s="200" t="s">
        <v>137</v>
      </c>
      <c r="E324" s="201" t="s">
        <v>617</v>
      </c>
      <c r="F324" s="202" t="s">
        <v>618</v>
      </c>
      <c r="G324" s="203" t="s">
        <v>146</v>
      </c>
      <c r="H324" s="204">
        <v>1.1699999999999999</v>
      </c>
      <c r="I324" s="205"/>
      <c r="J324" s="206">
        <f>ROUND(I324*H324,2)</f>
        <v>0</v>
      </c>
      <c r="K324" s="202" t="s">
        <v>1</v>
      </c>
      <c r="L324" s="41"/>
      <c r="M324" s="207" t="s">
        <v>1</v>
      </c>
      <c r="N324" s="208" t="s">
        <v>39</v>
      </c>
      <c r="O324" s="77"/>
      <c r="P324" s="209">
        <f>O324*H324</f>
        <v>0</v>
      </c>
      <c r="Q324" s="209">
        <v>0.015740000000000001</v>
      </c>
      <c r="R324" s="209">
        <f>Q324*H324</f>
        <v>0.0184158</v>
      </c>
      <c r="S324" s="209">
        <v>0</v>
      </c>
      <c r="T324" s="210">
        <f>S324*H324</f>
        <v>0</v>
      </c>
      <c r="AR324" s="15" t="s">
        <v>231</v>
      </c>
      <c r="AT324" s="15" t="s">
        <v>137</v>
      </c>
      <c r="AU324" s="15" t="s">
        <v>78</v>
      </c>
      <c r="AY324" s="15" t="s">
        <v>134</v>
      </c>
      <c r="BE324" s="211">
        <f>IF(N324="základní",J324,0)</f>
        <v>0</v>
      </c>
      <c r="BF324" s="211">
        <f>IF(N324="snížená",J324,0)</f>
        <v>0</v>
      </c>
      <c r="BG324" s="211">
        <f>IF(N324="zákl. přenesená",J324,0)</f>
        <v>0</v>
      </c>
      <c r="BH324" s="211">
        <f>IF(N324="sníž. přenesená",J324,0)</f>
        <v>0</v>
      </c>
      <c r="BI324" s="211">
        <f>IF(N324="nulová",J324,0)</f>
        <v>0</v>
      </c>
      <c r="BJ324" s="15" t="s">
        <v>76</v>
      </c>
      <c r="BK324" s="211">
        <f>ROUND(I324*H324,2)</f>
        <v>0</v>
      </c>
      <c r="BL324" s="15" t="s">
        <v>231</v>
      </c>
      <c r="BM324" s="15" t="s">
        <v>619</v>
      </c>
    </row>
    <row r="325" s="13" customFormat="1">
      <c r="B325" s="235"/>
      <c r="C325" s="236"/>
      <c r="D325" s="214" t="s">
        <v>148</v>
      </c>
      <c r="E325" s="237" t="s">
        <v>1</v>
      </c>
      <c r="F325" s="238" t="s">
        <v>620</v>
      </c>
      <c r="G325" s="236"/>
      <c r="H325" s="237" t="s">
        <v>1</v>
      </c>
      <c r="I325" s="239"/>
      <c r="J325" s="236"/>
      <c r="K325" s="236"/>
      <c r="L325" s="240"/>
      <c r="M325" s="241"/>
      <c r="N325" s="242"/>
      <c r="O325" s="242"/>
      <c r="P325" s="242"/>
      <c r="Q325" s="242"/>
      <c r="R325" s="242"/>
      <c r="S325" s="242"/>
      <c r="T325" s="243"/>
      <c r="AT325" s="244" t="s">
        <v>148</v>
      </c>
      <c r="AU325" s="244" t="s">
        <v>78</v>
      </c>
      <c r="AV325" s="13" t="s">
        <v>76</v>
      </c>
      <c r="AW325" s="13" t="s">
        <v>30</v>
      </c>
      <c r="AX325" s="13" t="s">
        <v>68</v>
      </c>
      <c r="AY325" s="244" t="s">
        <v>134</v>
      </c>
    </row>
    <row r="326" s="11" customFormat="1">
      <c r="B326" s="212"/>
      <c r="C326" s="213"/>
      <c r="D326" s="214" t="s">
        <v>148</v>
      </c>
      <c r="E326" s="215" t="s">
        <v>1</v>
      </c>
      <c r="F326" s="216" t="s">
        <v>461</v>
      </c>
      <c r="G326" s="213"/>
      <c r="H326" s="217">
        <v>1.1699999999999999</v>
      </c>
      <c r="I326" s="218"/>
      <c r="J326" s="213"/>
      <c r="K326" s="213"/>
      <c r="L326" s="219"/>
      <c r="M326" s="220"/>
      <c r="N326" s="221"/>
      <c r="O326" s="221"/>
      <c r="P326" s="221"/>
      <c r="Q326" s="221"/>
      <c r="R326" s="221"/>
      <c r="S326" s="221"/>
      <c r="T326" s="222"/>
      <c r="AT326" s="223" t="s">
        <v>148</v>
      </c>
      <c r="AU326" s="223" t="s">
        <v>78</v>
      </c>
      <c r="AV326" s="11" t="s">
        <v>78</v>
      </c>
      <c r="AW326" s="11" t="s">
        <v>30</v>
      </c>
      <c r="AX326" s="11" t="s">
        <v>68</v>
      </c>
      <c r="AY326" s="223" t="s">
        <v>134</v>
      </c>
    </row>
    <row r="327" s="12" customFormat="1">
      <c r="B327" s="224"/>
      <c r="C327" s="225"/>
      <c r="D327" s="214" t="s">
        <v>148</v>
      </c>
      <c r="E327" s="226" t="s">
        <v>1</v>
      </c>
      <c r="F327" s="227" t="s">
        <v>150</v>
      </c>
      <c r="G327" s="225"/>
      <c r="H327" s="228">
        <v>1.1699999999999999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AT327" s="234" t="s">
        <v>148</v>
      </c>
      <c r="AU327" s="234" t="s">
        <v>78</v>
      </c>
      <c r="AV327" s="12" t="s">
        <v>142</v>
      </c>
      <c r="AW327" s="12" t="s">
        <v>4</v>
      </c>
      <c r="AX327" s="12" t="s">
        <v>76</v>
      </c>
      <c r="AY327" s="234" t="s">
        <v>134</v>
      </c>
    </row>
    <row r="328" s="1" customFormat="1" ht="22.5" customHeight="1">
      <c r="B328" s="36"/>
      <c r="C328" s="200" t="s">
        <v>621</v>
      </c>
      <c r="D328" s="200" t="s">
        <v>137</v>
      </c>
      <c r="E328" s="201" t="s">
        <v>622</v>
      </c>
      <c r="F328" s="202" t="s">
        <v>623</v>
      </c>
      <c r="G328" s="203" t="s">
        <v>146</v>
      </c>
      <c r="H328" s="204">
        <v>1.1699999999999999</v>
      </c>
      <c r="I328" s="205"/>
      <c r="J328" s="206">
        <f>ROUND(I328*H328,2)</f>
        <v>0</v>
      </c>
      <c r="K328" s="202" t="s">
        <v>1</v>
      </c>
      <c r="L328" s="41"/>
      <c r="M328" s="207" t="s">
        <v>1</v>
      </c>
      <c r="N328" s="208" t="s">
        <v>39</v>
      </c>
      <c r="O328" s="77"/>
      <c r="P328" s="209">
        <f>O328*H328</f>
        <v>0</v>
      </c>
      <c r="Q328" s="209">
        <v>0.00010000000000000001</v>
      </c>
      <c r="R328" s="209">
        <f>Q328*H328</f>
        <v>0.000117</v>
      </c>
      <c r="S328" s="209">
        <v>0</v>
      </c>
      <c r="T328" s="210">
        <f>S328*H328</f>
        <v>0</v>
      </c>
      <c r="AR328" s="15" t="s">
        <v>231</v>
      </c>
      <c r="AT328" s="15" t="s">
        <v>137</v>
      </c>
      <c r="AU328" s="15" t="s">
        <v>78</v>
      </c>
      <c r="AY328" s="15" t="s">
        <v>134</v>
      </c>
      <c r="BE328" s="211">
        <f>IF(N328="základní",J328,0)</f>
        <v>0</v>
      </c>
      <c r="BF328" s="211">
        <f>IF(N328="snížená",J328,0)</f>
        <v>0</v>
      </c>
      <c r="BG328" s="211">
        <f>IF(N328="zákl. přenesená",J328,0)</f>
        <v>0</v>
      </c>
      <c r="BH328" s="211">
        <f>IF(N328="sníž. přenesená",J328,0)</f>
        <v>0</v>
      </c>
      <c r="BI328" s="211">
        <f>IF(N328="nulová",J328,0)</f>
        <v>0</v>
      </c>
      <c r="BJ328" s="15" t="s">
        <v>76</v>
      </c>
      <c r="BK328" s="211">
        <f>ROUND(I328*H328,2)</f>
        <v>0</v>
      </c>
      <c r="BL328" s="15" t="s">
        <v>231</v>
      </c>
      <c r="BM328" s="15" t="s">
        <v>624</v>
      </c>
    </row>
    <row r="329" s="1" customFormat="1" ht="16.5" customHeight="1">
      <c r="B329" s="36"/>
      <c r="C329" s="200" t="s">
        <v>625</v>
      </c>
      <c r="D329" s="200" t="s">
        <v>137</v>
      </c>
      <c r="E329" s="201" t="s">
        <v>626</v>
      </c>
      <c r="F329" s="202" t="s">
        <v>627</v>
      </c>
      <c r="G329" s="203" t="s">
        <v>146</v>
      </c>
      <c r="H329" s="204">
        <v>1.1699999999999999</v>
      </c>
      <c r="I329" s="205"/>
      <c r="J329" s="206">
        <f>ROUND(I329*H329,2)</f>
        <v>0</v>
      </c>
      <c r="K329" s="202" t="s">
        <v>1</v>
      </c>
      <c r="L329" s="41"/>
      <c r="M329" s="207" t="s">
        <v>1</v>
      </c>
      <c r="N329" s="208" t="s">
        <v>39</v>
      </c>
      <c r="O329" s="77"/>
      <c r="P329" s="209">
        <f>O329*H329</f>
        <v>0</v>
      </c>
      <c r="Q329" s="209">
        <v>0</v>
      </c>
      <c r="R329" s="209">
        <f>Q329*H329</f>
        <v>0</v>
      </c>
      <c r="S329" s="209">
        <v>0</v>
      </c>
      <c r="T329" s="210">
        <f>S329*H329</f>
        <v>0</v>
      </c>
      <c r="AR329" s="15" t="s">
        <v>231</v>
      </c>
      <c r="AT329" s="15" t="s">
        <v>137</v>
      </c>
      <c r="AU329" s="15" t="s">
        <v>78</v>
      </c>
      <c r="AY329" s="15" t="s">
        <v>134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5" t="s">
        <v>76</v>
      </c>
      <c r="BK329" s="211">
        <f>ROUND(I329*H329,2)</f>
        <v>0</v>
      </c>
      <c r="BL329" s="15" t="s">
        <v>231</v>
      </c>
      <c r="BM329" s="15" t="s">
        <v>628</v>
      </c>
    </row>
    <row r="330" s="1" customFormat="1" ht="22.5" customHeight="1">
      <c r="B330" s="36"/>
      <c r="C330" s="200" t="s">
        <v>629</v>
      </c>
      <c r="D330" s="200" t="s">
        <v>137</v>
      </c>
      <c r="E330" s="201" t="s">
        <v>630</v>
      </c>
      <c r="F330" s="202" t="s">
        <v>631</v>
      </c>
      <c r="G330" s="203" t="s">
        <v>157</v>
      </c>
      <c r="H330" s="204">
        <v>4</v>
      </c>
      <c r="I330" s="205"/>
      <c r="J330" s="206">
        <f>ROUND(I330*H330,2)</f>
        <v>0</v>
      </c>
      <c r="K330" s="202" t="s">
        <v>141</v>
      </c>
      <c r="L330" s="41"/>
      <c r="M330" s="207" t="s">
        <v>1</v>
      </c>
      <c r="N330" s="208" t="s">
        <v>39</v>
      </c>
      <c r="O330" s="77"/>
      <c r="P330" s="209">
        <f>O330*H330</f>
        <v>0</v>
      </c>
      <c r="Q330" s="209">
        <v>0.0077499999999999999</v>
      </c>
      <c r="R330" s="209">
        <f>Q330*H330</f>
        <v>0.031</v>
      </c>
      <c r="S330" s="209">
        <v>0</v>
      </c>
      <c r="T330" s="210">
        <f>S330*H330</f>
        <v>0</v>
      </c>
      <c r="AR330" s="15" t="s">
        <v>231</v>
      </c>
      <c r="AT330" s="15" t="s">
        <v>137</v>
      </c>
      <c r="AU330" s="15" t="s">
        <v>78</v>
      </c>
      <c r="AY330" s="15" t="s">
        <v>134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15" t="s">
        <v>76</v>
      </c>
      <c r="BK330" s="211">
        <f>ROUND(I330*H330,2)</f>
        <v>0</v>
      </c>
      <c r="BL330" s="15" t="s">
        <v>231</v>
      </c>
      <c r="BM330" s="15" t="s">
        <v>632</v>
      </c>
    </row>
    <row r="331" s="1" customFormat="1" ht="22.5" customHeight="1">
      <c r="B331" s="36"/>
      <c r="C331" s="200" t="s">
        <v>633</v>
      </c>
      <c r="D331" s="200" t="s">
        <v>137</v>
      </c>
      <c r="E331" s="201" t="s">
        <v>634</v>
      </c>
      <c r="F331" s="202" t="s">
        <v>635</v>
      </c>
      <c r="G331" s="203" t="s">
        <v>146</v>
      </c>
      <c r="H331" s="204">
        <v>4</v>
      </c>
      <c r="I331" s="205"/>
      <c r="J331" s="206">
        <f>ROUND(I331*H331,2)</f>
        <v>0</v>
      </c>
      <c r="K331" s="202" t="s">
        <v>141</v>
      </c>
      <c r="L331" s="41"/>
      <c r="M331" s="207" t="s">
        <v>1</v>
      </c>
      <c r="N331" s="208" t="s">
        <v>39</v>
      </c>
      <c r="O331" s="77"/>
      <c r="P331" s="209">
        <f>O331*H331</f>
        <v>0</v>
      </c>
      <c r="Q331" s="209">
        <v>0.012840000000000001</v>
      </c>
      <c r="R331" s="209">
        <f>Q331*H331</f>
        <v>0.051360000000000003</v>
      </c>
      <c r="S331" s="209">
        <v>0</v>
      </c>
      <c r="T331" s="210">
        <f>S331*H331</f>
        <v>0</v>
      </c>
      <c r="AR331" s="15" t="s">
        <v>231</v>
      </c>
      <c r="AT331" s="15" t="s">
        <v>137</v>
      </c>
      <c r="AU331" s="15" t="s">
        <v>78</v>
      </c>
      <c r="AY331" s="15" t="s">
        <v>134</v>
      </c>
      <c r="BE331" s="211">
        <f>IF(N331="základní",J331,0)</f>
        <v>0</v>
      </c>
      <c r="BF331" s="211">
        <f>IF(N331="snížená",J331,0)</f>
        <v>0</v>
      </c>
      <c r="BG331" s="211">
        <f>IF(N331="zákl. přenesená",J331,0)</f>
        <v>0</v>
      </c>
      <c r="BH331" s="211">
        <f>IF(N331="sníž. přenesená",J331,0)</f>
        <v>0</v>
      </c>
      <c r="BI331" s="211">
        <f>IF(N331="nulová",J331,0)</f>
        <v>0</v>
      </c>
      <c r="BJ331" s="15" t="s">
        <v>76</v>
      </c>
      <c r="BK331" s="211">
        <f>ROUND(I331*H331,2)</f>
        <v>0</v>
      </c>
      <c r="BL331" s="15" t="s">
        <v>231</v>
      </c>
      <c r="BM331" s="15" t="s">
        <v>636</v>
      </c>
    </row>
    <row r="332" s="1" customFormat="1" ht="22.5" customHeight="1">
      <c r="B332" s="36"/>
      <c r="C332" s="200" t="s">
        <v>637</v>
      </c>
      <c r="D332" s="200" t="s">
        <v>137</v>
      </c>
      <c r="E332" s="201" t="s">
        <v>638</v>
      </c>
      <c r="F332" s="202" t="s">
        <v>639</v>
      </c>
      <c r="G332" s="203" t="s">
        <v>304</v>
      </c>
      <c r="H332" s="204">
        <v>0.10100000000000001</v>
      </c>
      <c r="I332" s="205"/>
      <c r="J332" s="206">
        <f>ROUND(I332*H332,2)</f>
        <v>0</v>
      </c>
      <c r="K332" s="202" t="s">
        <v>141</v>
      </c>
      <c r="L332" s="41"/>
      <c r="M332" s="207" t="s">
        <v>1</v>
      </c>
      <c r="N332" s="208" t="s">
        <v>39</v>
      </c>
      <c r="O332" s="77"/>
      <c r="P332" s="209">
        <f>O332*H332</f>
        <v>0</v>
      </c>
      <c r="Q332" s="209">
        <v>0</v>
      </c>
      <c r="R332" s="209">
        <f>Q332*H332</f>
        <v>0</v>
      </c>
      <c r="S332" s="209">
        <v>0</v>
      </c>
      <c r="T332" s="210">
        <f>S332*H332</f>
        <v>0</v>
      </c>
      <c r="AR332" s="15" t="s">
        <v>231</v>
      </c>
      <c r="AT332" s="15" t="s">
        <v>137</v>
      </c>
      <c r="AU332" s="15" t="s">
        <v>78</v>
      </c>
      <c r="AY332" s="15" t="s">
        <v>134</v>
      </c>
      <c r="BE332" s="211">
        <f>IF(N332="základní",J332,0)</f>
        <v>0</v>
      </c>
      <c r="BF332" s="211">
        <f>IF(N332="snížená",J332,0)</f>
        <v>0</v>
      </c>
      <c r="BG332" s="211">
        <f>IF(N332="zákl. přenesená",J332,0)</f>
        <v>0</v>
      </c>
      <c r="BH332" s="211">
        <f>IF(N332="sníž. přenesená",J332,0)</f>
        <v>0</v>
      </c>
      <c r="BI332" s="211">
        <f>IF(N332="nulová",J332,0)</f>
        <v>0</v>
      </c>
      <c r="BJ332" s="15" t="s">
        <v>76</v>
      </c>
      <c r="BK332" s="211">
        <f>ROUND(I332*H332,2)</f>
        <v>0</v>
      </c>
      <c r="BL332" s="15" t="s">
        <v>231</v>
      </c>
      <c r="BM332" s="15" t="s">
        <v>640</v>
      </c>
    </row>
    <row r="333" s="10" customFormat="1" ht="22.8" customHeight="1">
      <c r="B333" s="184"/>
      <c r="C333" s="185"/>
      <c r="D333" s="186" t="s">
        <v>67</v>
      </c>
      <c r="E333" s="198" t="s">
        <v>641</v>
      </c>
      <c r="F333" s="198" t="s">
        <v>642</v>
      </c>
      <c r="G333" s="185"/>
      <c r="H333" s="185"/>
      <c r="I333" s="188"/>
      <c r="J333" s="199">
        <f>BK333</f>
        <v>0</v>
      </c>
      <c r="K333" s="185"/>
      <c r="L333" s="190"/>
      <c r="M333" s="191"/>
      <c r="N333" s="192"/>
      <c r="O333" s="192"/>
      <c r="P333" s="193">
        <f>SUM(P334:P344)</f>
        <v>0</v>
      </c>
      <c r="Q333" s="192"/>
      <c r="R333" s="193">
        <f>SUM(R334:R344)</f>
        <v>0.080100000000000018</v>
      </c>
      <c r="S333" s="192"/>
      <c r="T333" s="194">
        <f>SUM(T334:T344)</f>
        <v>0.42205499999999996</v>
      </c>
      <c r="AR333" s="195" t="s">
        <v>78</v>
      </c>
      <c r="AT333" s="196" t="s">
        <v>67</v>
      </c>
      <c r="AU333" s="196" t="s">
        <v>76</v>
      </c>
      <c r="AY333" s="195" t="s">
        <v>134</v>
      </c>
      <c r="BK333" s="197">
        <f>SUM(BK334:BK344)</f>
        <v>0</v>
      </c>
    </row>
    <row r="334" s="1" customFormat="1" ht="16.5" customHeight="1">
      <c r="B334" s="36"/>
      <c r="C334" s="200" t="s">
        <v>643</v>
      </c>
      <c r="D334" s="200" t="s">
        <v>137</v>
      </c>
      <c r="E334" s="201" t="s">
        <v>644</v>
      </c>
      <c r="F334" s="202" t="s">
        <v>645</v>
      </c>
      <c r="G334" s="203" t="s">
        <v>146</v>
      </c>
      <c r="H334" s="204">
        <v>24.899999999999999</v>
      </c>
      <c r="I334" s="205"/>
      <c r="J334" s="206">
        <f>ROUND(I334*H334,2)</f>
        <v>0</v>
      </c>
      <c r="K334" s="202" t="s">
        <v>1</v>
      </c>
      <c r="L334" s="41"/>
      <c r="M334" s="207" t="s">
        <v>1</v>
      </c>
      <c r="N334" s="208" t="s">
        <v>39</v>
      </c>
      <c r="O334" s="77"/>
      <c r="P334" s="209">
        <f>O334*H334</f>
        <v>0</v>
      </c>
      <c r="Q334" s="209">
        <v>0</v>
      </c>
      <c r="R334" s="209">
        <f>Q334*H334</f>
        <v>0</v>
      </c>
      <c r="S334" s="209">
        <v>0.01695</v>
      </c>
      <c r="T334" s="210">
        <f>S334*H334</f>
        <v>0.42205499999999996</v>
      </c>
      <c r="AR334" s="15" t="s">
        <v>231</v>
      </c>
      <c r="AT334" s="15" t="s">
        <v>137</v>
      </c>
      <c r="AU334" s="15" t="s">
        <v>78</v>
      </c>
      <c r="AY334" s="15" t="s">
        <v>134</v>
      </c>
      <c r="BE334" s="211">
        <f>IF(N334="základní",J334,0)</f>
        <v>0</v>
      </c>
      <c r="BF334" s="211">
        <f>IF(N334="snížená",J334,0)</f>
        <v>0</v>
      </c>
      <c r="BG334" s="211">
        <f>IF(N334="zákl. přenesená",J334,0)</f>
        <v>0</v>
      </c>
      <c r="BH334" s="211">
        <f>IF(N334="sníž. přenesená",J334,0)</f>
        <v>0</v>
      </c>
      <c r="BI334" s="211">
        <f>IF(N334="nulová",J334,0)</f>
        <v>0</v>
      </c>
      <c r="BJ334" s="15" t="s">
        <v>76</v>
      </c>
      <c r="BK334" s="211">
        <f>ROUND(I334*H334,2)</f>
        <v>0</v>
      </c>
      <c r="BL334" s="15" t="s">
        <v>231</v>
      </c>
      <c r="BM334" s="15" t="s">
        <v>646</v>
      </c>
    </row>
    <row r="335" s="13" customFormat="1">
      <c r="B335" s="235"/>
      <c r="C335" s="236"/>
      <c r="D335" s="214" t="s">
        <v>148</v>
      </c>
      <c r="E335" s="237" t="s">
        <v>1</v>
      </c>
      <c r="F335" s="238" t="s">
        <v>647</v>
      </c>
      <c r="G335" s="236"/>
      <c r="H335" s="237" t="s">
        <v>1</v>
      </c>
      <c r="I335" s="239"/>
      <c r="J335" s="236"/>
      <c r="K335" s="236"/>
      <c r="L335" s="240"/>
      <c r="M335" s="241"/>
      <c r="N335" s="242"/>
      <c r="O335" s="242"/>
      <c r="P335" s="242"/>
      <c r="Q335" s="242"/>
      <c r="R335" s="242"/>
      <c r="S335" s="242"/>
      <c r="T335" s="243"/>
      <c r="AT335" s="244" t="s">
        <v>148</v>
      </c>
      <c r="AU335" s="244" t="s">
        <v>78</v>
      </c>
      <c r="AV335" s="13" t="s">
        <v>76</v>
      </c>
      <c r="AW335" s="13" t="s">
        <v>30</v>
      </c>
      <c r="AX335" s="13" t="s">
        <v>68</v>
      </c>
      <c r="AY335" s="244" t="s">
        <v>134</v>
      </c>
    </row>
    <row r="336" s="11" customFormat="1">
      <c r="B336" s="212"/>
      <c r="C336" s="213"/>
      <c r="D336" s="214" t="s">
        <v>148</v>
      </c>
      <c r="E336" s="215" t="s">
        <v>1</v>
      </c>
      <c r="F336" s="216" t="s">
        <v>648</v>
      </c>
      <c r="G336" s="213"/>
      <c r="H336" s="217">
        <v>24.899999999999999</v>
      </c>
      <c r="I336" s="218"/>
      <c r="J336" s="213"/>
      <c r="K336" s="213"/>
      <c r="L336" s="219"/>
      <c r="M336" s="220"/>
      <c r="N336" s="221"/>
      <c r="O336" s="221"/>
      <c r="P336" s="221"/>
      <c r="Q336" s="221"/>
      <c r="R336" s="221"/>
      <c r="S336" s="221"/>
      <c r="T336" s="222"/>
      <c r="AT336" s="223" t="s">
        <v>148</v>
      </c>
      <c r="AU336" s="223" t="s">
        <v>78</v>
      </c>
      <c r="AV336" s="11" t="s">
        <v>78</v>
      </c>
      <c r="AW336" s="11" t="s">
        <v>30</v>
      </c>
      <c r="AX336" s="11" t="s">
        <v>68</v>
      </c>
      <c r="AY336" s="223" t="s">
        <v>134</v>
      </c>
    </row>
    <row r="337" s="12" customFormat="1">
      <c r="B337" s="224"/>
      <c r="C337" s="225"/>
      <c r="D337" s="214" t="s">
        <v>148</v>
      </c>
      <c r="E337" s="226" t="s">
        <v>1</v>
      </c>
      <c r="F337" s="227" t="s">
        <v>150</v>
      </c>
      <c r="G337" s="225"/>
      <c r="H337" s="228">
        <v>24.899999999999999</v>
      </c>
      <c r="I337" s="229"/>
      <c r="J337" s="225"/>
      <c r="K337" s="225"/>
      <c r="L337" s="230"/>
      <c r="M337" s="231"/>
      <c r="N337" s="232"/>
      <c r="O337" s="232"/>
      <c r="P337" s="232"/>
      <c r="Q337" s="232"/>
      <c r="R337" s="232"/>
      <c r="S337" s="232"/>
      <c r="T337" s="233"/>
      <c r="AT337" s="234" t="s">
        <v>148</v>
      </c>
      <c r="AU337" s="234" t="s">
        <v>78</v>
      </c>
      <c r="AV337" s="12" t="s">
        <v>142</v>
      </c>
      <c r="AW337" s="12" t="s">
        <v>4</v>
      </c>
      <c r="AX337" s="12" t="s">
        <v>76</v>
      </c>
      <c r="AY337" s="234" t="s">
        <v>134</v>
      </c>
    </row>
    <row r="338" s="1" customFormat="1" ht="22.5" customHeight="1">
      <c r="B338" s="36"/>
      <c r="C338" s="200" t="s">
        <v>649</v>
      </c>
      <c r="D338" s="200" t="s">
        <v>137</v>
      </c>
      <c r="E338" s="201" t="s">
        <v>650</v>
      </c>
      <c r="F338" s="202" t="s">
        <v>651</v>
      </c>
      <c r="G338" s="203" t="s">
        <v>140</v>
      </c>
      <c r="H338" s="204">
        <v>4</v>
      </c>
      <c r="I338" s="205"/>
      <c r="J338" s="206">
        <f>ROUND(I338*H338,2)</f>
        <v>0</v>
      </c>
      <c r="K338" s="202" t="s">
        <v>1</v>
      </c>
      <c r="L338" s="41"/>
      <c r="M338" s="207" t="s">
        <v>1</v>
      </c>
      <c r="N338" s="208" t="s">
        <v>39</v>
      </c>
      <c r="O338" s="77"/>
      <c r="P338" s="209">
        <f>O338*H338</f>
        <v>0</v>
      </c>
      <c r="Q338" s="209">
        <v>0</v>
      </c>
      <c r="R338" s="209">
        <f>Q338*H338</f>
        <v>0</v>
      </c>
      <c r="S338" s="209">
        <v>0</v>
      </c>
      <c r="T338" s="210">
        <f>S338*H338</f>
        <v>0</v>
      </c>
      <c r="AR338" s="15" t="s">
        <v>231</v>
      </c>
      <c r="AT338" s="15" t="s">
        <v>137</v>
      </c>
      <c r="AU338" s="15" t="s">
        <v>78</v>
      </c>
      <c r="AY338" s="15" t="s">
        <v>134</v>
      </c>
      <c r="BE338" s="211">
        <f>IF(N338="základní",J338,0)</f>
        <v>0</v>
      </c>
      <c r="BF338" s="211">
        <f>IF(N338="snížená",J338,0)</f>
        <v>0</v>
      </c>
      <c r="BG338" s="211">
        <f>IF(N338="zákl. přenesená",J338,0)</f>
        <v>0</v>
      </c>
      <c r="BH338" s="211">
        <f>IF(N338="sníž. přenesená",J338,0)</f>
        <v>0</v>
      </c>
      <c r="BI338" s="211">
        <f>IF(N338="nulová",J338,0)</f>
        <v>0</v>
      </c>
      <c r="BJ338" s="15" t="s">
        <v>76</v>
      </c>
      <c r="BK338" s="211">
        <f>ROUND(I338*H338,2)</f>
        <v>0</v>
      </c>
      <c r="BL338" s="15" t="s">
        <v>231</v>
      </c>
      <c r="BM338" s="15" t="s">
        <v>652</v>
      </c>
    </row>
    <row r="339" s="1" customFormat="1" ht="16.5" customHeight="1">
      <c r="B339" s="36"/>
      <c r="C339" s="245" t="s">
        <v>653</v>
      </c>
      <c r="D339" s="245" t="s">
        <v>232</v>
      </c>
      <c r="E339" s="246" t="s">
        <v>654</v>
      </c>
      <c r="F339" s="247" t="s">
        <v>655</v>
      </c>
      <c r="G339" s="248" t="s">
        <v>140</v>
      </c>
      <c r="H339" s="249">
        <v>2</v>
      </c>
      <c r="I339" s="250"/>
      <c r="J339" s="251">
        <f>ROUND(I339*H339,2)</f>
        <v>0</v>
      </c>
      <c r="K339" s="247" t="s">
        <v>1</v>
      </c>
      <c r="L339" s="252"/>
      <c r="M339" s="253" t="s">
        <v>1</v>
      </c>
      <c r="N339" s="254" t="s">
        <v>39</v>
      </c>
      <c r="O339" s="77"/>
      <c r="P339" s="209">
        <f>O339*H339</f>
        <v>0</v>
      </c>
      <c r="Q339" s="209">
        <v>0.016500000000000001</v>
      </c>
      <c r="R339" s="209">
        <f>Q339*H339</f>
        <v>0.033000000000000002</v>
      </c>
      <c r="S339" s="209">
        <v>0</v>
      </c>
      <c r="T339" s="210">
        <f>S339*H339</f>
        <v>0</v>
      </c>
      <c r="AR339" s="15" t="s">
        <v>310</v>
      </c>
      <c r="AT339" s="15" t="s">
        <v>232</v>
      </c>
      <c r="AU339" s="15" t="s">
        <v>78</v>
      </c>
      <c r="AY339" s="15" t="s">
        <v>134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5" t="s">
        <v>76</v>
      </c>
      <c r="BK339" s="211">
        <f>ROUND(I339*H339,2)</f>
        <v>0</v>
      </c>
      <c r="BL339" s="15" t="s">
        <v>231</v>
      </c>
      <c r="BM339" s="15" t="s">
        <v>656</v>
      </c>
    </row>
    <row r="340" s="1" customFormat="1" ht="16.5" customHeight="1">
      <c r="B340" s="36"/>
      <c r="C340" s="245" t="s">
        <v>657</v>
      </c>
      <c r="D340" s="245" t="s">
        <v>232</v>
      </c>
      <c r="E340" s="246" t="s">
        <v>658</v>
      </c>
      <c r="F340" s="247" t="s">
        <v>659</v>
      </c>
      <c r="G340" s="248" t="s">
        <v>140</v>
      </c>
      <c r="H340" s="249">
        <v>1</v>
      </c>
      <c r="I340" s="250"/>
      <c r="J340" s="251">
        <f>ROUND(I340*H340,2)</f>
        <v>0</v>
      </c>
      <c r="K340" s="247" t="s">
        <v>1</v>
      </c>
      <c r="L340" s="252"/>
      <c r="M340" s="253" t="s">
        <v>1</v>
      </c>
      <c r="N340" s="254" t="s">
        <v>39</v>
      </c>
      <c r="O340" s="77"/>
      <c r="P340" s="209">
        <f>O340*H340</f>
        <v>0</v>
      </c>
      <c r="Q340" s="209">
        <v>0.018499999999999999</v>
      </c>
      <c r="R340" s="209">
        <f>Q340*H340</f>
        <v>0.018499999999999999</v>
      </c>
      <c r="S340" s="209">
        <v>0</v>
      </c>
      <c r="T340" s="210">
        <f>S340*H340</f>
        <v>0</v>
      </c>
      <c r="AR340" s="15" t="s">
        <v>310</v>
      </c>
      <c r="AT340" s="15" t="s">
        <v>232</v>
      </c>
      <c r="AU340" s="15" t="s">
        <v>78</v>
      </c>
      <c r="AY340" s="15" t="s">
        <v>134</v>
      </c>
      <c r="BE340" s="211">
        <f>IF(N340="základní",J340,0)</f>
        <v>0</v>
      </c>
      <c r="BF340" s="211">
        <f>IF(N340="snížená",J340,0)</f>
        <v>0</v>
      </c>
      <c r="BG340" s="211">
        <f>IF(N340="zákl. přenesená",J340,0)</f>
        <v>0</v>
      </c>
      <c r="BH340" s="211">
        <f>IF(N340="sníž. přenesená",J340,0)</f>
        <v>0</v>
      </c>
      <c r="BI340" s="211">
        <f>IF(N340="nulová",J340,0)</f>
        <v>0</v>
      </c>
      <c r="BJ340" s="15" t="s">
        <v>76</v>
      </c>
      <c r="BK340" s="211">
        <f>ROUND(I340*H340,2)</f>
        <v>0</v>
      </c>
      <c r="BL340" s="15" t="s">
        <v>231</v>
      </c>
      <c r="BM340" s="15" t="s">
        <v>660</v>
      </c>
    </row>
    <row r="341" s="1" customFormat="1" ht="16.5" customHeight="1">
      <c r="B341" s="36"/>
      <c r="C341" s="245" t="s">
        <v>661</v>
      </c>
      <c r="D341" s="245" t="s">
        <v>232</v>
      </c>
      <c r="E341" s="246" t="s">
        <v>662</v>
      </c>
      <c r="F341" s="247" t="s">
        <v>663</v>
      </c>
      <c r="G341" s="248" t="s">
        <v>140</v>
      </c>
      <c r="H341" s="249">
        <v>1</v>
      </c>
      <c r="I341" s="250"/>
      <c r="J341" s="251">
        <f>ROUND(I341*H341,2)</f>
        <v>0</v>
      </c>
      <c r="K341" s="247" t="s">
        <v>1</v>
      </c>
      <c r="L341" s="252"/>
      <c r="M341" s="253" t="s">
        <v>1</v>
      </c>
      <c r="N341" s="254" t="s">
        <v>39</v>
      </c>
      <c r="O341" s="77"/>
      <c r="P341" s="209">
        <f>O341*H341</f>
        <v>0</v>
      </c>
      <c r="Q341" s="209">
        <v>0.025000000000000001</v>
      </c>
      <c r="R341" s="209">
        <f>Q341*H341</f>
        <v>0.025000000000000001</v>
      </c>
      <c r="S341" s="209">
        <v>0</v>
      </c>
      <c r="T341" s="210">
        <f>S341*H341</f>
        <v>0</v>
      </c>
      <c r="AR341" s="15" t="s">
        <v>310</v>
      </c>
      <c r="AT341" s="15" t="s">
        <v>232</v>
      </c>
      <c r="AU341" s="15" t="s">
        <v>78</v>
      </c>
      <c r="AY341" s="15" t="s">
        <v>134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15" t="s">
        <v>76</v>
      </c>
      <c r="BK341" s="211">
        <f>ROUND(I341*H341,2)</f>
        <v>0</v>
      </c>
      <c r="BL341" s="15" t="s">
        <v>231</v>
      </c>
      <c r="BM341" s="15" t="s">
        <v>664</v>
      </c>
    </row>
    <row r="342" s="1" customFormat="1" ht="16.5" customHeight="1">
      <c r="B342" s="36"/>
      <c r="C342" s="200" t="s">
        <v>665</v>
      </c>
      <c r="D342" s="200" t="s">
        <v>137</v>
      </c>
      <c r="E342" s="201" t="s">
        <v>666</v>
      </c>
      <c r="F342" s="202" t="s">
        <v>667</v>
      </c>
      <c r="G342" s="203" t="s">
        <v>140</v>
      </c>
      <c r="H342" s="204">
        <v>4</v>
      </c>
      <c r="I342" s="205"/>
      <c r="J342" s="206">
        <f>ROUND(I342*H342,2)</f>
        <v>0</v>
      </c>
      <c r="K342" s="202" t="s">
        <v>1</v>
      </c>
      <c r="L342" s="41"/>
      <c r="M342" s="207" t="s">
        <v>1</v>
      </c>
      <c r="N342" s="208" t="s">
        <v>39</v>
      </c>
      <c r="O342" s="77"/>
      <c r="P342" s="209">
        <f>O342*H342</f>
        <v>0</v>
      </c>
      <c r="Q342" s="209">
        <v>0</v>
      </c>
      <c r="R342" s="209">
        <f>Q342*H342</f>
        <v>0</v>
      </c>
      <c r="S342" s="209">
        <v>0</v>
      </c>
      <c r="T342" s="210">
        <f>S342*H342</f>
        <v>0</v>
      </c>
      <c r="AR342" s="15" t="s">
        <v>231</v>
      </c>
      <c r="AT342" s="15" t="s">
        <v>137</v>
      </c>
      <c r="AU342" s="15" t="s">
        <v>78</v>
      </c>
      <c r="AY342" s="15" t="s">
        <v>134</v>
      </c>
      <c r="BE342" s="211">
        <f>IF(N342="základní",J342,0)</f>
        <v>0</v>
      </c>
      <c r="BF342" s="211">
        <f>IF(N342="snížená",J342,0)</f>
        <v>0</v>
      </c>
      <c r="BG342" s="211">
        <f>IF(N342="zákl. přenesená",J342,0)</f>
        <v>0</v>
      </c>
      <c r="BH342" s="211">
        <f>IF(N342="sníž. přenesená",J342,0)</f>
        <v>0</v>
      </c>
      <c r="BI342" s="211">
        <f>IF(N342="nulová",J342,0)</f>
        <v>0</v>
      </c>
      <c r="BJ342" s="15" t="s">
        <v>76</v>
      </c>
      <c r="BK342" s="211">
        <f>ROUND(I342*H342,2)</f>
        <v>0</v>
      </c>
      <c r="BL342" s="15" t="s">
        <v>231</v>
      </c>
      <c r="BM342" s="15" t="s">
        <v>668</v>
      </c>
    </row>
    <row r="343" s="1" customFormat="1" ht="16.5" customHeight="1">
      <c r="B343" s="36"/>
      <c r="C343" s="245" t="s">
        <v>669</v>
      </c>
      <c r="D343" s="245" t="s">
        <v>232</v>
      </c>
      <c r="E343" s="246" t="s">
        <v>670</v>
      </c>
      <c r="F343" s="247" t="s">
        <v>671</v>
      </c>
      <c r="G343" s="248" t="s">
        <v>140</v>
      </c>
      <c r="H343" s="249">
        <v>3</v>
      </c>
      <c r="I343" s="250"/>
      <c r="J343" s="251">
        <f>ROUND(I343*H343,2)</f>
        <v>0</v>
      </c>
      <c r="K343" s="247" t="s">
        <v>1</v>
      </c>
      <c r="L343" s="252"/>
      <c r="M343" s="253" t="s">
        <v>1</v>
      </c>
      <c r="N343" s="254" t="s">
        <v>39</v>
      </c>
      <c r="O343" s="77"/>
      <c r="P343" s="209">
        <f>O343*H343</f>
        <v>0</v>
      </c>
      <c r="Q343" s="209">
        <v>0.0011999999999999999</v>
      </c>
      <c r="R343" s="209">
        <f>Q343*H343</f>
        <v>0.0035999999999999999</v>
      </c>
      <c r="S343" s="209">
        <v>0</v>
      </c>
      <c r="T343" s="210">
        <f>S343*H343</f>
        <v>0</v>
      </c>
      <c r="AR343" s="15" t="s">
        <v>310</v>
      </c>
      <c r="AT343" s="15" t="s">
        <v>232</v>
      </c>
      <c r="AU343" s="15" t="s">
        <v>78</v>
      </c>
      <c r="AY343" s="15" t="s">
        <v>134</v>
      </c>
      <c r="BE343" s="211">
        <f>IF(N343="základní",J343,0)</f>
        <v>0</v>
      </c>
      <c r="BF343" s="211">
        <f>IF(N343="snížená",J343,0)</f>
        <v>0</v>
      </c>
      <c r="BG343" s="211">
        <f>IF(N343="zákl. přenesená",J343,0)</f>
        <v>0</v>
      </c>
      <c r="BH343" s="211">
        <f>IF(N343="sníž. přenesená",J343,0)</f>
        <v>0</v>
      </c>
      <c r="BI343" s="211">
        <f>IF(N343="nulová",J343,0)</f>
        <v>0</v>
      </c>
      <c r="BJ343" s="15" t="s">
        <v>76</v>
      </c>
      <c r="BK343" s="211">
        <f>ROUND(I343*H343,2)</f>
        <v>0</v>
      </c>
      <c r="BL343" s="15" t="s">
        <v>231</v>
      </c>
      <c r="BM343" s="15" t="s">
        <v>672</v>
      </c>
    </row>
    <row r="344" s="1" customFormat="1" ht="22.5" customHeight="1">
      <c r="B344" s="36"/>
      <c r="C344" s="200" t="s">
        <v>673</v>
      </c>
      <c r="D344" s="200" t="s">
        <v>137</v>
      </c>
      <c r="E344" s="201" t="s">
        <v>674</v>
      </c>
      <c r="F344" s="202" t="s">
        <v>675</v>
      </c>
      <c r="G344" s="203" t="s">
        <v>304</v>
      </c>
      <c r="H344" s="204">
        <v>0.080000000000000002</v>
      </c>
      <c r="I344" s="205"/>
      <c r="J344" s="206">
        <f>ROUND(I344*H344,2)</f>
        <v>0</v>
      </c>
      <c r="K344" s="202" t="s">
        <v>141</v>
      </c>
      <c r="L344" s="41"/>
      <c r="M344" s="207" t="s">
        <v>1</v>
      </c>
      <c r="N344" s="208" t="s">
        <v>39</v>
      </c>
      <c r="O344" s="77"/>
      <c r="P344" s="209">
        <f>O344*H344</f>
        <v>0</v>
      </c>
      <c r="Q344" s="209">
        <v>0</v>
      </c>
      <c r="R344" s="209">
        <f>Q344*H344</f>
        <v>0</v>
      </c>
      <c r="S344" s="209">
        <v>0</v>
      </c>
      <c r="T344" s="210">
        <f>S344*H344</f>
        <v>0</v>
      </c>
      <c r="AR344" s="15" t="s">
        <v>231</v>
      </c>
      <c r="AT344" s="15" t="s">
        <v>137</v>
      </c>
      <c r="AU344" s="15" t="s">
        <v>78</v>
      </c>
      <c r="AY344" s="15" t="s">
        <v>134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5" t="s">
        <v>76</v>
      </c>
      <c r="BK344" s="211">
        <f>ROUND(I344*H344,2)</f>
        <v>0</v>
      </c>
      <c r="BL344" s="15" t="s">
        <v>231</v>
      </c>
      <c r="BM344" s="15" t="s">
        <v>676</v>
      </c>
    </row>
    <row r="345" s="10" customFormat="1" ht="22.8" customHeight="1">
      <c r="B345" s="184"/>
      <c r="C345" s="185"/>
      <c r="D345" s="186" t="s">
        <v>67</v>
      </c>
      <c r="E345" s="198" t="s">
        <v>677</v>
      </c>
      <c r="F345" s="198" t="s">
        <v>678</v>
      </c>
      <c r="G345" s="185"/>
      <c r="H345" s="185"/>
      <c r="I345" s="188"/>
      <c r="J345" s="199">
        <f>BK345</f>
        <v>0</v>
      </c>
      <c r="K345" s="185"/>
      <c r="L345" s="190"/>
      <c r="M345" s="191"/>
      <c r="N345" s="192"/>
      <c r="O345" s="192"/>
      <c r="P345" s="193">
        <f>SUM(P346:P358)</f>
        <v>0</v>
      </c>
      <c r="Q345" s="192"/>
      <c r="R345" s="193">
        <f>SUM(R346:R358)</f>
        <v>0.1266544</v>
      </c>
      <c r="S345" s="192"/>
      <c r="T345" s="194">
        <f>SUM(T346:T358)</f>
        <v>0</v>
      </c>
      <c r="AR345" s="195" t="s">
        <v>78</v>
      </c>
      <c r="AT345" s="196" t="s">
        <v>67</v>
      </c>
      <c r="AU345" s="196" t="s">
        <v>76</v>
      </c>
      <c r="AY345" s="195" t="s">
        <v>134</v>
      </c>
      <c r="BK345" s="197">
        <f>SUM(BK346:BK358)</f>
        <v>0</v>
      </c>
    </row>
    <row r="346" s="1" customFormat="1" ht="16.5" customHeight="1">
      <c r="B346" s="36"/>
      <c r="C346" s="200" t="s">
        <v>679</v>
      </c>
      <c r="D346" s="200" t="s">
        <v>137</v>
      </c>
      <c r="E346" s="201" t="s">
        <v>680</v>
      </c>
      <c r="F346" s="202" t="s">
        <v>681</v>
      </c>
      <c r="G346" s="203" t="s">
        <v>146</v>
      </c>
      <c r="H346" s="204">
        <v>3.52</v>
      </c>
      <c r="I346" s="205"/>
      <c r="J346" s="206">
        <f>ROUND(I346*H346,2)</f>
        <v>0</v>
      </c>
      <c r="K346" s="202" t="s">
        <v>1</v>
      </c>
      <c r="L346" s="41"/>
      <c r="M346" s="207" t="s">
        <v>1</v>
      </c>
      <c r="N346" s="208" t="s">
        <v>39</v>
      </c>
      <c r="O346" s="77"/>
      <c r="P346" s="209">
        <f>O346*H346</f>
        <v>0</v>
      </c>
      <c r="Q346" s="209">
        <v>0.0075799999999999999</v>
      </c>
      <c r="R346" s="209">
        <f>Q346*H346</f>
        <v>0.0266816</v>
      </c>
      <c r="S346" s="209">
        <v>0</v>
      </c>
      <c r="T346" s="210">
        <f>S346*H346</f>
        <v>0</v>
      </c>
      <c r="AR346" s="15" t="s">
        <v>231</v>
      </c>
      <c r="AT346" s="15" t="s">
        <v>137</v>
      </c>
      <c r="AU346" s="15" t="s">
        <v>78</v>
      </c>
      <c r="AY346" s="15" t="s">
        <v>134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5" t="s">
        <v>76</v>
      </c>
      <c r="BK346" s="211">
        <f>ROUND(I346*H346,2)</f>
        <v>0</v>
      </c>
      <c r="BL346" s="15" t="s">
        <v>231</v>
      </c>
      <c r="BM346" s="15" t="s">
        <v>682</v>
      </c>
    </row>
    <row r="347" s="1" customFormat="1" ht="22.5" customHeight="1">
      <c r="B347" s="36"/>
      <c r="C347" s="200" t="s">
        <v>683</v>
      </c>
      <c r="D347" s="200" t="s">
        <v>137</v>
      </c>
      <c r="E347" s="201" t="s">
        <v>684</v>
      </c>
      <c r="F347" s="202" t="s">
        <v>685</v>
      </c>
      <c r="G347" s="203" t="s">
        <v>146</v>
      </c>
      <c r="H347" s="204">
        <v>3.52</v>
      </c>
      <c r="I347" s="205"/>
      <c r="J347" s="206">
        <f>ROUND(I347*H347,2)</f>
        <v>0</v>
      </c>
      <c r="K347" s="202" t="s">
        <v>1</v>
      </c>
      <c r="L347" s="41"/>
      <c r="M347" s="207" t="s">
        <v>1</v>
      </c>
      <c r="N347" s="208" t="s">
        <v>39</v>
      </c>
      <c r="O347" s="77"/>
      <c r="P347" s="209">
        <f>O347*H347</f>
        <v>0</v>
      </c>
      <c r="Q347" s="209">
        <v>0.0068900000000000003</v>
      </c>
      <c r="R347" s="209">
        <f>Q347*H347</f>
        <v>0.024252800000000001</v>
      </c>
      <c r="S347" s="209">
        <v>0</v>
      </c>
      <c r="T347" s="210">
        <f>S347*H347</f>
        <v>0</v>
      </c>
      <c r="AR347" s="15" t="s">
        <v>231</v>
      </c>
      <c r="AT347" s="15" t="s">
        <v>137</v>
      </c>
      <c r="AU347" s="15" t="s">
        <v>78</v>
      </c>
      <c r="AY347" s="15" t="s">
        <v>134</v>
      </c>
      <c r="BE347" s="211">
        <f>IF(N347="základní",J347,0)</f>
        <v>0</v>
      </c>
      <c r="BF347" s="211">
        <f>IF(N347="snížená",J347,0)</f>
        <v>0</v>
      </c>
      <c r="BG347" s="211">
        <f>IF(N347="zákl. přenesená",J347,0)</f>
        <v>0</v>
      </c>
      <c r="BH347" s="211">
        <f>IF(N347="sníž. přenesená",J347,0)</f>
        <v>0</v>
      </c>
      <c r="BI347" s="211">
        <f>IF(N347="nulová",J347,0)</f>
        <v>0</v>
      </c>
      <c r="BJ347" s="15" t="s">
        <v>76</v>
      </c>
      <c r="BK347" s="211">
        <f>ROUND(I347*H347,2)</f>
        <v>0</v>
      </c>
      <c r="BL347" s="15" t="s">
        <v>231</v>
      </c>
      <c r="BM347" s="15" t="s">
        <v>686</v>
      </c>
    </row>
    <row r="348" s="11" customFormat="1">
      <c r="B348" s="212"/>
      <c r="C348" s="213"/>
      <c r="D348" s="214" t="s">
        <v>148</v>
      </c>
      <c r="E348" s="215" t="s">
        <v>1</v>
      </c>
      <c r="F348" s="216" t="s">
        <v>687</v>
      </c>
      <c r="G348" s="213"/>
      <c r="H348" s="217">
        <v>3.52</v>
      </c>
      <c r="I348" s="218"/>
      <c r="J348" s="213"/>
      <c r="K348" s="213"/>
      <c r="L348" s="219"/>
      <c r="M348" s="220"/>
      <c r="N348" s="221"/>
      <c r="O348" s="221"/>
      <c r="P348" s="221"/>
      <c r="Q348" s="221"/>
      <c r="R348" s="221"/>
      <c r="S348" s="221"/>
      <c r="T348" s="222"/>
      <c r="AT348" s="223" t="s">
        <v>148</v>
      </c>
      <c r="AU348" s="223" t="s">
        <v>78</v>
      </c>
      <c r="AV348" s="11" t="s">
        <v>78</v>
      </c>
      <c r="AW348" s="11" t="s">
        <v>30</v>
      </c>
      <c r="AX348" s="11" t="s">
        <v>68</v>
      </c>
      <c r="AY348" s="223" t="s">
        <v>134</v>
      </c>
    </row>
    <row r="349" s="12" customFormat="1">
      <c r="B349" s="224"/>
      <c r="C349" s="225"/>
      <c r="D349" s="214" t="s">
        <v>148</v>
      </c>
      <c r="E349" s="226" t="s">
        <v>1</v>
      </c>
      <c r="F349" s="227" t="s">
        <v>150</v>
      </c>
      <c r="G349" s="225"/>
      <c r="H349" s="228">
        <v>3.52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AT349" s="234" t="s">
        <v>148</v>
      </c>
      <c r="AU349" s="234" t="s">
        <v>78</v>
      </c>
      <c r="AV349" s="12" t="s">
        <v>142</v>
      </c>
      <c r="AW349" s="12" t="s">
        <v>4</v>
      </c>
      <c r="AX349" s="12" t="s">
        <v>76</v>
      </c>
      <c r="AY349" s="234" t="s">
        <v>134</v>
      </c>
    </row>
    <row r="350" s="1" customFormat="1" ht="16.5" customHeight="1">
      <c r="B350" s="36"/>
      <c r="C350" s="245" t="s">
        <v>688</v>
      </c>
      <c r="D350" s="245" t="s">
        <v>232</v>
      </c>
      <c r="E350" s="246" t="s">
        <v>689</v>
      </c>
      <c r="F350" s="247" t="s">
        <v>690</v>
      </c>
      <c r="G350" s="248" t="s">
        <v>157</v>
      </c>
      <c r="H350" s="249">
        <v>1.76</v>
      </c>
      <c r="I350" s="250"/>
      <c r="J350" s="251">
        <f>ROUND(I350*H350,2)</f>
        <v>0</v>
      </c>
      <c r="K350" s="247" t="s">
        <v>1</v>
      </c>
      <c r="L350" s="252"/>
      <c r="M350" s="253" t="s">
        <v>1</v>
      </c>
      <c r="N350" s="254" t="s">
        <v>39</v>
      </c>
      <c r="O350" s="77"/>
      <c r="P350" s="209">
        <f>O350*H350</f>
        <v>0</v>
      </c>
      <c r="Q350" s="209">
        <v>0.00016000000000000001</v>
      </c>
      <c r="R350" s="209">
        <f>Q350*H350</f>
        <v>0.00028160000000000001</v>
      </c>
      <c r="S350" s="209">
        <v>0</v>
      </c>
      <c r="T350" s="210">
        <f>S350*H350</f>
        <v>0</v>
      </c>
      <c r="AR350" s="15" t="s">
        <v>310</v>
      </c>
      <c r="AT350" s="15" t="s">
        <v>232</v>
      </c>
      <c r="AU350" s="15" t="s">
        <v>78</v>
      </c>
      <c r="AY350" s="15" t="s">
        <v>134</v>
      </c>
      <c r="BE350" s="211">
        <f>IF(N350="základní",J350,0)</f>
        <v>0</v>
      </c>
      <c r="BF350" s="211">
        <f>IF(N350="snížená",J350,0)</f>
        <v>0</v>
      </c>
      <c r="BG350" s="211">
        <f>IF(N350="zákl. přenesená",J350,0)</f>
        <v>0</v>
      </c>
      <c r="BH350" s="211">
        <f>IF(N350="sníž. přenesená",J350,0)</f>
        <v>0</v>
      </c>
      <c r="BI350" s="211">
        <f>IF(N350="nulová",J350,0)</f>
        <v>0</v>
      </c>
      <c r="BJ350" s="15" t="s">
        <v>76</v>
      </c>
      <c r="BK350" s="211">
        <f>ROUND(I350*H350,2)</f>
        <v>0</v>
      </c>
      <c r="BL350" s="15" t="s">
        <v>231</v>
      </c>
      <c r="BM350" s="15" t="s">
        <v>691</v>
      </c>
    </row>
    <row r="351" s="1" customFormat="1" ht="16.5" customHeight="1">
      <c r="B351" s="36"/>
      <c r="C351" s="245" t="s">
        <v>692</v>
      </c>
      <c r="D351" s="245" t="s">
        <v>232</v>
      </c>
      <c r="E351" s="246" t="s">
        <v>693</v>
      </c>
      <c r="F351" s="247" t="s">
        <v>694</v>
      </c>
      <c r="G351" s="248" t="s">
        <v>146</v>
      </c>
      <c r="H351" s="249">
        <v>3.8719999999999999</v>
      </c>
      <c r="I351" s="250"/>
      <c r="J351" s="251">
        <f>ROUND(I351*H351,2)</f>
        <v>0</v>
      </c>
      <c r="K351" s="247" t="s">
        <v>1</v>
      </c>
      <c r="L351" s="252"/>
      <c r="M351" s="253" t="s">
        <v>1</v>
      </c>
      <c r="N351" s="254" t="s">
        <v>39</v>
      </c>
      <c r="O351" s="77"/>
      <c r="P351" s="209">
        <f>O351*H351</f>
        <v>0</v>
      </c>
      <c r="Q351" s="209">
        <v>0.019199999999999998</v>
      </c>
      <c r="R351" s="209">
        <f>Q351*H351</f>
        <v>0.074342399999999989</v>
      </c>
      <c r="S351" s="209">
        <v>0</v>
      </c>
      <c r="T351" s="210">
        <f>S351*H351</f>
        <v>0</v>
      </c>
      <c r="AR351" s="15" t="s">
        <v>310</v>
      </c>
      <c r="AT351" s="15" t="s">
        <v>232</v>
      </c>
      <c r="AU351" s="15" t="s">
        <v>78</v>
      </c>
      <c r="AY351" s="15" t="s">
        <v>134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15" t="s">
        <v>76</v>
      </c>
      <c r="BK351" s="211">
        <f>ROUND(I351*H351,2)</f>
        <v>0</v>
      </c>
      <c r="BL351" s="15" t="s">
        <v>231</v>
      </c>
      <c r="BM351" s="15" t="s">
        <v>695</v>
      </c>
    </row>
    <row r="352" s="11" customFormat="1">
      <c r="B352" s="212"/>
      <c r="C352" s="213"/>
      <c r="D352" s="214" t="s">
        <v>148</v>
      </c>
      <c r="E352" s="215" t="s">
        <v>1</v>
      </c>
      <c r="F352" s="216" t="s">
        <v>696</v>
      </c>
      <c r="G352" s="213"/>
      <c r="H352" s="217">
        <v>3.8719999999999999</v>
      </c>
      <c r="I352" s="218"/>
      <c r="J352" s="213"/>
      <c r="K352" s="213"/>
      <c r="L352" s="219"/>
      <c r="M352" s="220"/>
      <c r="N352" s="221"/>
      <c r="O352" s="221"/>
      <c r="P352" s="221"/>
      <c r="Q352" s="221"/>
      <c r="R352" s="221"/>
      <c r="S352" s="221"/>
      <c r="T352" s="222"/>
      <c r="AT352" s="223" t="s">
        <v>148</v>
      </c>
      <c r="AU352" s="223" t="s">
        <v>78</v>
      </c>
      <c r="AV352" s="11" t="s">
        <v>78</v>
      </c>
      <c r="AW352" s="11" t="s">
        <v>30</v>
      </c>
      <c r="AX352" s="11" t="s">
        <v>76</v>
      </c>
      <c r="AY352" s="223" t="s">
        <v>134</v>
      </c>
    </row>
    <row r="353" s="1" customFormat="1" ht="16.5" customHeight="1">
      <c r="B353" s="36"/>
      <c r="C353" s="200" t="s">
        <v>697</v>
      </c>
      <c r="D353" s="200" t="s">
        <v>137</v>
      </c>
      <c r="E353" s="201" t="s">
        <v>698</v>
      </c>
      <c r="F353" s="202" t="s">
        <v>699</v>
      </c>
      <c r="G353" s="203" t="s">
        <v>146</v>
      </c>
      <c r="H353" s="204">
        <v>3.52</v>
      </c>
      <c r="I353" s="205"/>
      <c r="J353" s="206">
        <f>ROUND(I353*H353,2)</f>
        <v>0</v>
      </c>
      <c r="K353" s="202" t="s">
        <v>1</v>
      </c>
      <c r="L353" s="41"/>
      <c r="M353" s="207" t="s">
        <v>1</v>
      </c>
      <c r="N353" s="208" t="s">
        <v>39</v>
      </c>
      <c r="O353" s="77"/>
      <c r="P353" s="209">
        <f>O353*H353</f>
        <v>0</v>
      </c>
      <c r="Q353" s="209">
        <v>0</v>
      </c>
      <c r="R353" s="209">
        <f>Q353*H353</f>
        <v>0</v>
      </c>
      <c r="S353" s="209">
        <v>0</v>
      </c>
      <c r="T353" s="210">
        <f>S353*H353</f>
        <v>0</v>
      </c>
      <c r="AR353" s="15" t="s">
        <v>231</v>
      </c>
      <c r="AT353" s="15" t="s">
        <v>137</v>
      </c>
      <c r="AU353" s="15" t="s">
        <v>78</v>
      </c>
      <c r="AY353" s="15" t="s">
        <v>134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5" t="s">
        <v>76</v>
      </c>
      <c r="BK353" s="211">
        <f>ROUND(I353*H353,2)</f>
        <v>0</v>
      </c>
      <c r="BL353" s="15" t="s">
        <v>231</v>
      </c>
      <c r="BM353" s="15" t="s">
        <v>700</v>
      </c>
    </row>
    <row r="354" s="1" customFormat="1" ht="16.5" customHeight="1">
      <c r="B354" s="36"/>
      <c r="C354" s="200" t="s">
        <v>701</v>
      </c>
      <c r="D354" s="200" t="s">
        <v>137</v>
      </c>
      <c r="E354" s="201" t="s">
        <v>702</v>
      </c>
      <c r="F354" s="202" t="s">
        <v>703</v>
      </c>
      <c r="G354" s="203" t="s">
        <v>146</v>
      </c>
      <c r="H354" s="204">
        <v>3.52</v>
      </c>
      <c r="I354" s="205"/>
      <c r="J354" s="206">
        <f>ROUND(I354*H354,2)</f>
        <v>0</v>
      </c>
      <c r="K354" s="202" t="s">
        <v>1</v>
      </c>
      <c r="L354" s="41"/>
      <c r="M354" s="207" t="s">
        <v>1</v>
      </c>
      <c r="N354" s="208" t="s">
        <v>39</v>
      </c>
      <c r="O354" s="77"/>
      <c r="P354" s="209">
        <f>O354*H354</f>
        <v>0</v>
      </c>
      <c r="Q354" s="209">
        <v>0.00029999999999999997</v>
      </c>
      <c r="R354" s="209">
        <f>Q354*H354</f>
        <v>0.0010559999999999999</v>
      </c>
      <c r="S354" s="209">
        <v>0</v>
      </c>
      <c r="T354" s="210">
        <f>S354*H354</f>
        <v>0</v>
      </c>
      <c r="AR354" s="15" t="s">
        <v>231</v>
      </c>
      <c r="AT354" s="15" t="s">
        <v>137</v>
      </c>
      <c r="AU354" s="15" t="s">
        <v>78</v>
      </c>
      <c r="AY354" s="15" t="s">
        <v>134</v>
      </c>
      <c r="BE354" s="211">
        <f>IF(N354="základní",J354,0)</f>
        <v>0</v>
      </c>
      <c r="BF354" s="211">
        <f>IF(N354="snížená",J354,0)</f>
        <v>0</v>
      </c>
      <c r="BG354" s="211">
        <f>IF(N354="zákl. přenesená",J354,0)</f>
        <v>0</v>
      </c>
      <c r="BH354" s="211">
        <f>IF(N354="sníž. přenesená",J354,0)</f>
        <v>0</v>
      </c>
      <c r="BI354" s="211">
        <f>IF(N354="nulová",J354,0)</f>
        <v>0</v>
      </c>
      <c r="BJ354" s="15" t="s">
        <v>76</v>
      </c>
      <c r="BK354" s="211">
        <f>ROUND(I354*H354,2)</f>
        <v>0</v>
      </c>
      <c r="BL354" s="15" t="s">
        <v>231</v>
      </c>
      <c r="BM354" s="15" t="s">
        <v>704</v>
      </c>
    </row>
    <row r="355" s="1" customFormat="1" ht="16.5" customHeight="1">
      <c r="B355" s="36"/>
      <c r="C355" s="200" t="s">
        <v>705</v>
      </c>
      <c r="D355" s="200" t="s">
        <v>137</v>
      </c>
      <c r="E355" s="201" t="s">
        <v>706</v>
      </c>
      <c r="F355" s="202" t="s">
        <v>707</v>
      </c>
      <c r="G355" s="203" t="s">
        <v>140</v>
      </c>
      <c r="H355" s="204">
        <v>10</v>
      </c>
      <c r="I355" s="205"/>
      <c r="J355" s="206">
        <f>ROUND(I355*H355,2)</f>
        <v>0</v>
      </c>
      <c r="K355" s="202" t="s">
        <v>1</v>
      </c>
      <c r="L355" s="41"/>
      <c r="M355" s="207" t="s">
        <v>1</v>
      </c>
      <c r="N355" s="208" t="s">
        <v>39</v>
      </c>
      <c r="O355" s="77"/>
      <c r="P355" s="209">
        <f>O355*H355</f>
        <v>0</v>
      </c>
      <c r="Q355" s="209">
        <v>0</v>
      </c>
      <c r="R355" s="209">
        <f>Q355*H355</f>
        <v>0</v>
      </c>
      <c r="S355" s="209">
        <v>0</v>
      </c>
      <c r="T355" s="210">
        <f>S355*H355</f>
        <v>0</v>
      </c>
      <c r="AR355" s="15" t="s">
        <v>231</v>
      </c>
      <c r="AT355" s="15" t="s">
        <v>137</v>
      </c>
      <c r="AU355" s="15" t="s">
        <v>78</v>
      </c>
      <c r="AY355" s="15" t="s">
        <v>134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5" t="s">
        <v>76</v>
      </c>
      <c r="BK355" s="211">
        <f>ROUND(I355*H355,2)</f>
        <v>0</v>
      </c>
      <c r="BL355" s="15" t="s">
        <v>231</v>
      </c>
      <c r="BM355" s="15" t="s">
        <v>708</v>
      </c>
    </row>
    <row r="356" s="1" customFormat="1" ht="16.5" customHeight="1">
      <c r="B356" s="36"/>
      <c r="C356" s="200" t="s">
        <v>709</v>
      </c>
      <c r="D356" s="200" t="s">
        <v>137</v>
      </c>
      <c r="E356" s="201" t="s">
        <v>710</v>
      </c>
      <c r="F356" s="202" t="s">
        <v>711</v>
      </c>
      <c r="G356" s="203" t="s">
        <v>140</v>
      </c>
      <c r="H356" s="204">
        <v>2</v>
      </c>
      <c r="I356" s="205"/>
      <c r="J356" s="206">
        <f>ROUND(I356*H356,2)</f>
        <v>0</v>
      </c>
      <c r="K356" s="202" t="s">
        <v>141</v>
      </c>
      <c r="L356" s="41"/>
      <c r="M356" s="207" t="s">
        <v>1</v>
      </c>
      <c r="N356" s="208" t="s">
        <v>39</v>
      </c>
      <c r="O356" s="77"/>
      <c r="P356" s="209">
        <f>O356*H356</f>
        <v>0</v>
      </c>
      <c r="Q356" s="209">
        <v>0</v>
      </c>
      <c r="R356" s="209">
        <f>Q356*H356</f>
        <v>0</v>
      </c>
      <c r="S356" s="209">
        <v>0</v>
      </c>
      <c r="T356" s="210">
        <f>S356*H356</f>
        <v>0</v>
      </c>
      <c r="AR356" s="15" t="s">
        <v>231</v>
      </c>
      <c r="AT356" s="15" t="s">
        <v>137</v>
      </c>
      <c r="AU356" s="15" t="s">
        <v>78</v>
      </c>
      <c r="AY356" s="15" t="s">
        <v>134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15" t="s">
        <v>76</v>
      </c>
      <c r="BK356" s="211">
        <f>ROUND(I356*H356,2)</f>
        <v>0</v>
      </c>
      <c r="BL356" s="15" t="s">
        <v>231</v>
      </c>
      <c r="BM356" s="15" t="s">
        <v>712</v>
      </c>
    </row>
    <row r="357" s="1" customFormat="1" ht="16.5" customHeight="1">
      <c r="B357" s="36"/>
      <c r="C357" s="245" t="s">
        <v>713</v>
      </c>
      <c r="D357" s="245" t="s">
        <v>232</v>
      </c>
      <c r="E357" s="246" t="s">
        <v>714</v>
      </c>
      <c r="F357" s="247" t="s">
        <v>715</v>
      </c>
      <c r="G357" s="248" t="s">
        <v>157</v>
      </c>
      <c r="H357" s="249">
        <v>2</v>
      </c>
      <c r="I357" s="250"/>
      <c r="J357" s="251">
        <f>ROUND(I357*H357,2)</f>
        <v>0</v>
      </c>
      <c r="K357" s="247" t="s">
        <v>141</v>
      </c>
      <c r="L357" s="252"/>
      <c r="M357" s="253" t="s">
        <v>1</v>
      </c>
      <c r="N357" s="254" t="s">
        <v>39</v>
      </c>
      <c r="O357" s="77"/>
      <c r="P357" s="209">
        <f>O357*H357</f>
        <v>0</v>
      </c>
      <c r="Q357" s="209">
        <v>2.0000000000000002E-05</v>
      </c>
      <c r="R357" s="209">
        <f>Q357*H357</f>
        <v>4.0000000000000003E-05</v>
      </c>
      <c r="S357" s="209">
        <v>0</v>
      </c>
      <c r="T357" s="210">
        <f>S357*H357</f>
        <v>0</v>
      </c>
      <c r="AR357" s="15" t="s">
        <v>310</v>
      </c>
      <c r="AT357" s="15" t="s">
        <v>232</v>
      </c>
      <c r="AU357" s="15" t="s">
        <v>78</v>
      </c>
      <c r="AY357" s="15" t="s">
        <v>134</v>
      </c>
      <c r="BE357" s="211">
        <f>IF(N357="základní",J357,0)</f>
        <v>0</v>
      </c>
      <c r="BF357" s="211">
        <f>IF(N357="snížená",J357,0)</f>
        <v>0</v>
      </c>
      <c r="BG357" s="211">
        <f>IF(N357="zákl. přenesená",J357,0)</f>
        <v>0</v>
      </c>
      <c r="BH357" s="211">
        <f>IF(N357="sníž. přenesená",J357,0)</f>
        <v>0</v>
      </c>
      <c r="BI357" s="211">
        <f>IF(N357="nulová",J357,0)</f>
        <v>0</v>
      </c>
      <c r="BJ357" s="15" t="s">
        <v>76</v>
      </c>
      <c r="BK357" s="211">
        <f>ROUND(I357*H357,2)</f>
        <v>0</v>
      </c>
      <c r="BL357" s="15" t="s">
        <v>231</v>
      </c>
      <c r="BM357" s="15" t="s">
        <v>716</v>
      </c>
    </row>
    <row r="358" s="1" customFormat="1" ht="22.5" customHeight="1">
      <c r="B358" s="36"/>
      <c r="C358" s="200" t="s">
        <v>717</v>
      </c>
      <c r="D358" s="200" t="s">
        <v>137</v>
      </c>
      <c r="E358" s="201" t="s">
        <v>718</v>
      </c>
      <c r="F358" s="202" t="s">
        <v>719</v>
      </c>
      <c r="G358" s="203" t="s">
        <v>304</v>
      </c>
      <c r="H358" s="204">
        <v>0.127</v>
      </c>
      <c r="I358" s="205"/>
      <c r="J358" s="206">
        <f>ROUND(I358*H358,2)</f>
        <v>0</v>
      </c>
      <c r="K358" s="202" t="s">
        <v>141</v>
      </c>
      <c r="L358" s="41"/>
      <c r="M358" s="207" t="s">
        <v>1</v>
      </c>
      <c r="N358" s="208" t="s">
        <v>39</v>
      </c>
      <c r="O358" s="77"/>
      <c r="P358" s="209">
        <f>O358*H358</f>
        <v>0</v>
      </c>
      <c r="Q358" s="209">
        <v>0</v>
      </c>
      <c r="R358" s="209">
        <f>Q358*H358</f>
        <v>0</v>
      </c>
      <c r="S358" s="209">
        <v>0</v>
      </c>
      <c r="T358" s="210">
        <f>S358*H358</f>
        <v>0</v>
      </c>
      <c r="AR358" s="15" t="s">
        <v>231</v>
      </c>
      <c r="AT358" s="15" t="s">
        <v>137</v>
      </c>
      <c r="AU358" s="15" t="s">
        <v>78</v>
      </c>
      <c r="AY358" s="15" t="s">
        <v>134</v>
      </c>
      <c r="BE358" s="211">
        <f>IF(N358="základní",J358,0)</f>
        <v>0</v>
      </c>
      <c r="BF358" s="211">
        <f>IF(N358="snížená",J358,0)</f>
        <v>0</v>
      </c>
      <c r="BG358" s="211">
        <f>IF(N358="zákl. přenesená",J358,0)</f>
        <v>0</v>
      </c>
      <c r="BH358" s="211">
        <f>IF(N358="sníž. přenesená",J358,0)</f>
        <v>0</v>
      </c>
      <c r="BI358" s="211">
        <f>IF(N358="nulová",J358,0)</f>
        <v>0</v>
      </c>
      <c r="BJ358" s="15" t="s">
        <v>76</v>
      </c>
      <c r="BK358" s="211">
        <f>ROUND(I358*H358,2)</f>
        <v>0</v>
      </c>
      <c r="BL358" s="15" t="s">
        <v>231</v>
      </c>
      <c r="BM358" s="15" t="s">
        <v>720</v>
      </c>
    </row>
    <row r="359" s="10" customFormat="1" ht="22.8" customHeight="1">
      <c r="B359" s="184"/>
      <c r="C359" s="185"/>
      <c r="D359" s="186" t="s">
        <v>67</v>
      </c>
      <c r="E359" s="198" t="s">
        <v>721</v>
      </c>
      <c r="F359" s="198" t="s">
        <v>722</v>
      </c>
      <c r="G359" s="185"/>
      <c r="H359" s="185"/>
      <c r="I359" s="188"/>
      <c r="J359" s="199">
        <f>BK359</f>
        <v>0</v>
      </c>
      <c r="K359" s="185"/>
      <c r="L359" s="190"/>
      <c r="M359" s="191"/>
      <c r="N359" s="192"/>
      <c r="O359" s="192"/>
      <c r="P359" s="193">
        <f>SUM(P360:P395)</f>
        <v>0</v>
      </c>
      <c r="Q359" s="192"/>
      <c r="R359" s="193">
        <f>SUM(R360:R395)</f>
        <v>0.14402131000000001</v>
      </c>
      <c r="S359" s="192"/>
      <c r="T359" s="194">
        <f>SUM(T360:T395)</f>
        <v>0</v>
      </c>
      <c r="AR359" s="195" t="s">
        <v>78</v>
      </c>
      <c r="AT359" s="196" t="s">
        <v>67</v>
      </c>
      <c r="AU359" s="196" t="s">
        <v>76</v>
      </c>
      <c r="AY359" s="195" t="s">
        <v>134</v>
      </c>
      <c r="BK359" s="197">
        <f>SUM(BK360:BK395)</f>
        <v>0</v>
      </c>
    </row>
    <row r="360" s="1" customFormat="1" ht="16.5" customHeight="1">
      <c r="B360" s="36"/>
      <c r="C360" s="200" t="s">
        <v>723</v>
      </c>
      <c r="D360" s="200" t="s">
        <v>137</v>
      </c>
      <c r="E360" s="201" t="s">
        <v>724</v>
      </c>
      <c r="F360" s="202" t="s">
        <v>725</v>
      </c>
      <c r="G360" s="203" t="s">
        <v>146</v>
      </c>
      <c r="H360" s="204">
        <v>17.59</v>
      </c>
      <c r="I360" s="205"/>
      <c r="J360" s="206">
        <f>ROUND(I360*H360,2)</f>
        <v>0</v>
      </c>
      <c r="K360" s="202" t="s">
        <v>1</v>
      </c>
      <c r="L360" s="41"/>
      <c r="M360" s="207" t="s">
        <v>1</v>
      </c>
      <c r="N360" s="208" t="s">
        <v>39</v>
      </c>
      <c r="O360" s="77"/>
      <c r="P360" s="209">
        <f>O360*H360</f>
        <v>0</v>
      </c>
      <c r="Q360" s="209">
        <v>0</v>
      </c>
      <c r="R360" s="209">
        <f>Q360*H360</f>
        <v>0</v>
      </c>
      <c r="S360" s="209">
        <v>0</v>
      </c>
      <c r="T360" s="210">
        <f>S360*H360</f>
        <v>0</v>
      </c>
      <c r="AR360" s="15" t="s">
        <v>231</v>
      </c>
      <c r="AT360" s="15" t="s">
        <v>137</v>
      </c>
      <c r="AU360" s="15" t="s">
        <v>78</v>
      </c>
      <c r="AY360" s="15" t="s">
        <v>134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5" t="s">
        <v>76</v>
      </c>
      <c r="BK360" s="211">
        <f>ROUND(I360*H360,2)</f>
        <v>0</v>
      </c>
      <c r="BL360" s="15" t="s">
        <v>231</v>
      </c>
      <c r="BM360" s="15" t="s">
        <v>726</v>
      </c>
    </row>
    <row r="361" s="13" customFormat="1">
      <c r="B361" s="235"/>
      <c r="C361" s="236"/>
      <c r="D361" s="214" t="s">
        <v>148</v>
      </c>
      <c r="E361" s="237" t="s">
        <v>1</v>
      </c>
      <c r="F361" s="238" t="s">
        <v>289</v>
      </c>
      <c r="G361" s="236"/>
      <c r="H361" s="237" t="s">
        <v>1</v>
      </c>
      <c r="I361" s="239"/>
      <c r="J361" s="236"/>
      <c r="K361" s="236"/>
      <c r="L361" s="240"/>
      <c r="M361" s="241"/>
      <c r="N361" s="242"/>
      <c r="O361" s="242"/>
      <c r="P361" s="242"/>
      <c r="Q361" s="242"/>
      <c r="R361" s="242"/>
      <c r="S361" s="242"/>
      <c r="T361" s="243"/>
      <c r="AT361" s="244" t="s">
        <v>148</v>
      </c>
      <c r="AU361" s="244" t="s">
        <v>78</v>
      </c>
      <c r="AV361" s="13" t="s">
        <v>76</v>
      </c>
      <c r="AW361" s="13" t="s">
        <v>30</v>
      </c>
      <c r="AX361" s="13" t="s">
        <v>68</v>
      </c>
      <c r="AY361" s="244" t="s">
        <v>134</v>
      </c>
    </row>
    <row r="362" s="11" customFormat="1">
      <c r="B362" s="212"/>
      <c r="C362" s="213"/>
      <c r="D362" s="214" t="s">
        <v>148</v>
      </c>
      <c r="E362" s="215" t="s">
        <v>1</v>
      </c>
      <c r="F362" s="216" t="s">
        <v>290</v>
      </c>
      <c r="G362" s="213"/>
      <c r="H362" s="217">
        <v>17.59</v>
      </c>
      <c r="I362" s="218"/>
      <c r="J362" s="213"/>
      <c r="K362" s="213"/>
      <c r="L362" s="219"/>
      <c r="M362" s="220"/>
      <c r="N362" s="221"/>
      <c r="O362" s="221"/>
      <c r="P362" s="221"/>
      <c r="Q362" s="221"/>
      <c r="R362" s="221"/>
      <c r="S362" s="221"/>
      <c r="T362" s="222"/>
      <c r="AT362" s="223" t="s">
        <v>148</v>
      </c>
      <c r="AU362" s="223" t="s">
        <v>78</v>
      </c>
      <c r="AV362" s="11" t="s">
        <v>78</v>
      </c>
      <c r="AW362" s="11" t="s">
        <v>30</v>
      </c>
      <c r="AX362" s="11" t="s">
        <v>68</v>
      </c>
      <c r="AY362" s="223" t="s">
        <v>134</v>
      </c>
    </row>
    <row r="363" s="12" customFormat="1">
      <c r="B363" s="224"/>
      <c r="C363" s="225"/>
      <c r="D363" s="214" t="s">
        <v>148</v>
      </c>
      <c r="E363" s="226" t="s">
        <v>1</v>
      </c>
      <c r="F363" s="227" t="s">
        <v>150</v>
      </c>
      <c r="G363" s="225"/>
      <c r="H363" s="228">
        <v>17.59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AT363" s="234" t="s">
        <v>148</v>
      </c>
      <c r="AU363" s="234" t="s">
        <v>78</v>
      </c>
      <c r="AV363" s="12" t="s">
        <v>142</v>
      </c>
      <c r="AW363" s="12" t="s">
        <v>30</v>
      </c>
      <c r="AX363" s="12" t="s">
        <v>76</v>
      </c>
      <c r="AY363" s="234" t="s">
        <v>134</v>
      </c>
    </row>
    <row r="364" s="1" customFormat="1" ht="16.5" customHeight="1">
      <c r="B364" s="36"/>
      <c r="C364" s="200" t="s">
        <v>727</v>
      </c>
      <c r="D364" s="200" t="s">
        <v>137</v>
      </c>
      <c r="E364" s="201" t="s">
        <v>728</v>
      </c>
      <c r="F364" s="202" t="s">
        <v>729</v>
      </c>
      <c r="G364" s="203" t="s">
        <v>146</v>
      </c>
      <c r="H364" s="204">
        <v>17.59</v>
      </c>
      <c r="I364" s="205"/>
      <c r="J364" s="206">
        <f>ROUND(I364*H364,2)</f>
        <v>0</v>
      </c>
      <c r="K364" s="202" t="s">
        <v>1</v>
      </c>
      <c r="L364" s="41"/>
      <c r="M364" s="207" t="s">
        <v>1</v>
      </c>
      <c r="N364" s="208" t="s">
        <v>39</v>
      </c>
      <c r="O364" s="77"/>
      <c r="P364" s="209">
        <f>O364*H364</f>
        <v>0</v>
      </c>
      <c r="Q364" s="209">
        <v>0</v>
      </c>
      <c r="R364" s="209">
        <f>Q364*H364</f>
        <v>0</v>
      </c>
      <c r="S364" s="209">
        <v>0</v>
      </c>
      <c r="T364" s="210">
        <f>S364*H364</f>
        <v>0</v>
      </c>
      <c r="AR364" s="15" t="s">
        <v>231</v>
      </c>
      <c r="AT364" s="15" t="s">
        <v>137</v>
      </c>
      <c r="AU364" s="15" t="s">
        <v>78</v>
      </c>
      <c r="AY364" s="15" t="s">
        <v>134</v>
      </c>
      <c r="BE364" s="211">
        <f>IF(N364="základní",J364,0)</f>
        <v>0</v>
      </c>
      <c r="BF364" s="211">
        <f>IF(N364="snížená",J364,0)</f>
        <v>0</v>
      </c>
      <c r="BG364" s="211">
        <f>IF(N364="zákl. přenesená",J364,0)</f>
        <v>0</v>
      </c>
      <c r="BH364" s="211">
        <f>IF(N364="sníž. přenesená",J364,0)</f>
        <v>0</v>
      </c>
      <c r="BI364" s="211">
        <f>IF(N364="nulová",J364,0)</f>
        <v>0</v>
      </c>
      <c r="BJ364" s="15" t="s">
        <v>76</v>
      </c>
      <c r="BK364" s="211">
        <f>ROUND(I364*H364,2)</f>
        <v>0</v>
      </c>
      <c r="BL364" s="15" t="s">
        <v>231</v>
      </c>
      <c r="BM364" s="15" t="s">
        <v>730</v>
      </c>
    </row>
    <row r="365" s="13" customFormat="1">
      <c r="B365" s="235"/>
      <c r="C365" s="236"/>
      <c r="D365" s="214" t="s">
        <v>148</v>
      </c>
      <c r="E365" s="237" t="s">
        <v>1</v>
      </c>
      <c r="F365" s="238" t="s">
        <v>289</v>
      </c>
      <c r="G365" s="236"/>
      <c r="H365" s="237" t="s">
        <v>1</v>
      </c>
      <c r="I365" s="239"/>
      <c r="J365" s="236"/>
      <c r="K365" s="236"/>
      <c r="L365" s="240"/>
      <c r="M365" s="241"/>
      <c r="N365" s="242"/>
      <c r="O365" s="242"/>
      <c r="P365" s="242"/>
      <c r="Q365" s="242"/>
      <c r="R365" s="242"/>
      <c r="S365" s="242"/>
      <c r="T365" s="243"/>
      <c r="AT365" s="244" t="s">
        <v>148</v>
      </c>
      <c r="AU365" s="244" t="s">
        <v>78</v>
      </c>
      <c r="AV365" s="13" t="s">
        <v>76</v>
      </c>
      <c r="AW365" s="13" t="s">
        <v>30</v>
      </c>
      <c r="AX365" s="13" t="s">
        <v>68</v>
      </c>
      <c r="AY365" s="244" t="s">
        <v>134</v>
      </c>
    </row>
    <row r="366" s="11" customFormat="1">
      <c r="B366" s="212"/>
      <c r="C366" s="213"/>
      <c r="D366" s="214" t="s">
        <v>148</v>
      </c>
      <c r="E366" s="215" t="s">
        <v>1</v>
      </c>
      <c r="F366" s="216" t="s">
        <v>290</v>
      </c>
      <c r="G366" s="213"/>
      <c r="H366" s="217">
        <v>17.59</v>
      </c>
      <c r="I366" s="218"/>
      <c r="J366" s="213"/>
      <c r="K366" s="213"/>
      <c r="L366" s="219"/>
      <c r="M366" s="220"/>
      <c r="N366" s="221"/>
      <c r="O366" s="221"/>
      <c r="P366" s="221"/>
      <c r="Q366" s="221"/>
      <c r="R366" s="221"/>
      <c r="S366" s="221"/>
      <c r="T366" s="222"/>
      <c r="AT366" s="223" t="s">
        <v>148</v>
      </c>
      <c r="AU366" s="223" t="s">
        <v>78</v>
      </c>
      <c r="AV366" s="11" t="s">
        <v>78</v>
      </c>
      <c r="AW366" s="11" t="s">
        <v>30</v>
      </c>
      <c r="AX366" s="11" t="s">
        <v>68</v>
      </c>
      <c r="AY366" s="223" t="s">
        <v>134</v>
      </c>
    </row>
    <row r="367" s="12" customFormat="1">
      <c r="B367" s="224"/>
      <c r="C367" s="225"/>
      <c r="D367" s="214" t="s">
        <v>148</v>
      </c>
      <c r="E367" s="226" t="s">
        <v>1</v>
      </c>
      <c r="F367" s="227" t="s">
        <v>150</v>
      </c>
      <c r="G367" s="225"/>
      <c r="H367" s="228">
        <v>17.59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AT367" s="234" t="s">
        <v>148</v>
      </c>
      <c r="AU367" s="234" t="s">
        <v>78</v>
      </c>
      <c r="AV367" s="12" t="s">
        <v>142</v>
      </c>
      <c r="AW367" s="12" t="s">
        <v>30</v>
      </c>
      <c r="AX367" s="12" t="s">
        <v>76</v>
      </c>
      <c r="AY367" s="234" t="s">
        <v>134</v>
      </c>
    </row>
    <row r="368" s="1" customFormat="1" ht="16.5" customHeight="1">
      <c r="B368" s="36"/>
      <c r="C368" s="200" t="s">
        <v>731</v>
      </c>
      <c r="D368" s="200" t="s">
        <v>137</v>
      </c>
      <c r="E368" s="201" t="s">
        <v>732</v>
      </c>
      <c r="F368" s="202" t="s">
        <v>733</v>
      </c>
      <c r="G368" s="203" t="s">
        <v>146</v>
      </c>
      <c r="H368" s="204">
        <v>17.59</v>
      </c>
      <c r="I368" s="205"/>
      <c r="J368" s="206">
        <f>ROUND(I368*H368,2)</f>
        <v>0</v>
      </c>
      <c r="K368" s="202" t="s">
        <v>141</v>
      </c>
      <c r="L368" s="41"/>
      <c r="M368" s="207" t="s">
        <v>1</v>
      </c>
      <c r="N368" s="208" t="s">
        <v>39</v>
      </c>
      <c r="O368" s="77"/>
      <c r="P368" s="209">
        <f>O368*H368</f>
        <v>0</v>
      </c>
      <c r="Q368" s="209">
        <v>0.0045500000000000002</v>
      </c>
      <c r="R368" s="209">
        <f>Q368*H368</f>
        <v>0.080034500000000008</v>
      </c>
      <c r="S368" s="209">
        <v>0</v>
      </c>
      <c r="T368" s="210">
        <f>S368*H368</f>
        <v>0</v>
      </c>
      <c r="AR368" s="15" t="s">
        <v>231</v>
      </c>
      <c r="AT368" s="15" t="s">
        <v>137</v>
      </c>
      <c r="AU368" s="15" t="s">
        <v>78</v>
      </c>
      <c r="AY368" s="15" t="s">
        <v>134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5" t="s">
        <v>76</v>
      </c>
      <c r="BK368" s="211">
        <f>ROUND(I368*H368,2)</f>
        <v>0</v>
      </c>
      <c r="BL368" s="15" t="s">
        <v>231</v>
      </c>
      <c r="BM368" s="15" t="s">
        <v>734</v>
      </c>
    </row>
    <row r="369" s="13" customFormat="1">
      <c r="B369" s="235"/>
      <c r="C369" s="236"/>
      <c r="D369" s="214" t="s">
        <v>148</v>
      </c>
      <c r="E369" s="237" t="s">
        <v>1</v>
      </c>
      <c r="F369" s="238" t="s">
        <v>289</v>
      </c>
      <c r="G369" s="236"/>
      <c r="H369" s="237" t="s">
        <v>1</v>
      </c>
      <c r="I369" s="239"/>
      <c r="J369" s="236"/>
      <c r="K369" s="236"/>
      <c r="L369" s="240"/>
      <c r="M369" s="241"/>
      <c r="N369" s="242"/>
      <c r="O369" s="242"/>
      <c r="P369" s="242"/>
      <c r="Q369" s="242"/>
      <c r="R369" s="242"/>
      <c r="S369" s="242"/>
      <c r="T369" s="243"/>
      <c r="AT369" s="244" t="s">
        <v>148</v>
      </c>
      <c r="AU369" s="244" t="s">
        <v>78</v>
      </c>
      <c r="AV369" s="13" t="s">
        <v>76</v>
      </c>
      <c r="AW369" s="13" t="s">
        <v>30</v>
      </c>
      <c r="AX369" s="13" t="s">
        <v>68</v>
      </c>
      <c r="AY369" s="244" t="s">
        <v>134</v>
      </c>
    </row>
    <row r="370" s="11" customFormat="1">
      <c r="B370" s="212"/>
      <c r="C370" s="213"/>
      <c r="D370" s="214" t="s">
        <v>148</v>
      </c>
      <c r="E370" s="215" t="s">
        <v>1</v>
      </c>
      <c r="F370" s="216" t="s">
        <v>290</v>
      </c>
      <c r="G370" s="213"/>
      <c r="H370" s="217">
        <v>17.59</v>
      </c>
      <c r="I370" s="218"/>
      <c r="J370" s="213"/>
      <c r="K370" s="213"/>
      <c r="L370" s="219"/>
      <c r="M370" s="220"/>
      <c r="N370" s="221"/>
      <c r="O370" s="221"/>
      <c r="P370" s="221"/>
      <c r="Q370" s="221"/>
      <c r="R370" s="221"/>
      <c r="S370" s="221"/>
      <c r="T370" s="222"/>
      <c r="AT370" s="223" t="s">
        <v>148</v>
      </c>
      <c r="AU370" s="223" t="s">
        <v>78</v>
      </c>
      <c r="AV370" s="11" t="s">
        <v>78</v>
      </c>
      <c r="AW370" s="11" t="s">
        <v>30</v>
      </c>
      <c r="AX370" s="11" t="s">
        <v>68</v>
      </c>
      <c r="AY370" s="223" t="s">
        <v>134</v>
      </c>
    </row>
    <row r="371" s="12" customFormat="1">
      <c r="B371" s="224"/>
      <c r="C371" s="225"/>
      <c r="D371" s="214" t="s">
        <v>148</v>
      </c>
      <c r="E371" s="226" t="s">
        <v>1</v>
      </c>
      <c r="F371" s="227" t="s">
        <v>150</v>
      </c>
      <c r="G371" s="225"/>
      <c r="H371" s="228">
        <v>17.59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AT371" s="234" t="s">
        <v>148</v>
      </c>
      <c r="AU371" s="234" t="s">
        <v>78</v>
      </c>
      <c r="AV371" s="12" t="s">
        <v>142</v>
      </c>
      <c r="AW371" s="12" t="s">
        <v>30</v>
      </c>
      <c r="AX371" s="12" t="s">
        <v>76</v>
      </c>
      <c r="AY371" s="234" t="s">
        <v>134</v>
      </c>
    </row>
    <row r="372" s="1" customFormat="1" ht="16.5" customHeight="1">
      <c r="B372" s="36"/>
      <c r="C372" s="200" t="s">
        <v>735</v>
      </c>
      <c r="D372" s="200" t="s">
        <v>137</v>
      </c>
      <c r="E372" s="201" t="s">
        <v>736</v>
      </c>
      <c r="F372" s="202" t="s">
        <v>737</v>
      </c>
      <c r="G372" s="203" t="s">
        <v>146</v>
      </c>
      <c r="H372" s="204">
        <v>17.59</v>
      </c>
      <c r="I372" s="205"/>
      <c r="J372" s="206">
        <f>ROUND(I372*H372,2)</f>
        <v>0</v>
      </c>
      <c r="K372" s="202" t="s">
        <v>1</v>
      </c>
      <c r="L372" s="41"/>
      <c r="M372" s="207" t="s">
        <v>1</v>
      </c>
      <c r="N372" s="208" t="s">
        <v>39</v>
      </c>
      <c r="O372" s="77"/>
      <c r="P372" s="209">
        <f>O372*H372</f>
        <v>0</v>
      </c>
      <c r="Q372" s="209">
        <v>0.00029999999999999997</v>
      </c>
      <c r="R372" s="209">
        <f>Q372*H372</f>
        <v>0.0052769999999999996</v>
      </c>
      <c r="S372" s="209">
        <v>0</v>
      </c>
      <c r="T372" s="210">
        <f>S372*H372</f>
        <v>0</v>
      </c>
      <c r="AR372" s="15" t="s">
        <v>231</v>
      </c>
      <c r="AT372" s="15" t="s">
        <v>137</v>
      </c>
      <c r="AU372" s="15" t="s">
        <v>78</v>
      </c>
      <c r="AY372" s="15" t="s">
        <v>134</v>
      </c>
      <c r="BE372" s="211">
        <f>IF(N372="základní",J372,0)</f>
        <v>0</v>
      </c>
      <c r="BF372" s="211">
        <f>IF(N372="snížená",J372,0)</f>
        <v>0</v>
      </c>
      <c r="BG372" s="211">
        <f>IF(N372="zákl. přenesená",J372,0)</f>
        <v>0</v>
      </c>
      <c r="BH372" s="211">
        <f>IF(N372="sníž. přenesená",J372,0)</f>
        <v>0</v>
      </c>
      <c r="BI372" s="211">
        <f>IF(N372="nulová",J372,0)</f>
        <v>0</v>
      </c>
      <c r="BJ372" s="15" t="s">
        <v>76</v>
      </c>
      <c r="BK372" s="211">
        <f>ROUND(I372*H372,2)</f>
        <v>0</v>
      </c>
      <c r="BL372" s="15" t="s">
        <v>231</v>
      </c>
      <c r="BM372" s="15" t="s">
        <v>738</v>
      </c>
    </row>
    <row r="373" s="13" customFormat="1">
      <c r="B373" s="235"/>
      <c r="C373" s="236"/>
      <c r="D373" s="214" t="s">
        <v>148</v>
      </c>
      <c r="E373" s="237" t="s">
        <v>1</v>
      </c>
      <c r="F373" s="238" t="s">
        <v>289</v>
      </c>
      <c r="G373" s="236"/>
      <c r="H373" s="237" t="s">
        <v>1</v>
      </c>
      <c r="I373" s="239"/>
      <c r="J373" s="236"/>
      <c r="K373" s="236"/>
      <c r="L373" s="240"/>
      <c r="M373" s="241"/>
      <c r="N373" s="242"/>
      <c r="O373" s="242"/>
      <c r="P373" s="242"/>
      <c r="Q373" s="242"/>
      <c r="R373" s="242"/>
      <c r="S373" s="242"/>
      <c r="T373" s="243"/>
      <c r="AT373" s="244" t="s">
        <v>148</v>
      </c>
      <c r="AU373" s="244" t="s">
        <v>78</v>
      </c>
      <c r="AV373" s="13" t="s">
        <v>76</v>
      </c>
      <c r="AW373" s="13" t="s">
        <v>30</v>
      </c>
      <c r="AX373" s="13" t="s">
        <v>68</v>
      </c>
      <c r="AY373" s="244" t="s">
        <v>134</v>
      </c>
    </row>
    <row r="374" s="11" customFormat="1">
      <c r="B374" s="212"/>
      <c r="C374" s="213"/>
      <c r="D374" s="214" t="s">
        <v>148</v>
      </c>
      <c r="E374" s="215" t="s">
        <v>1</v>
      </c>
      <c r="F374" s="216" t="s">
        <v>290</v>
      </c>
      <c r="G374" s="213"/>
      <c r="H374" s="217">
        <v>17.59</v>
      </c>
      <c r="I374" s="218"/>
      <c r="J374" s="213"/>
      <c r="K374" s="213"/>
      <c r="L374" s="219"/>
      <c r="M374" s="220"/>
      <c r="N374" s="221"/>
      <c r="O374" s="221"/>
      <c r="P374" s="221"/>
      <c r="Q374" s="221"/>
      <c r="R374" s="221"/>
      <c r="S374" s="221"/>
      <c r="T374" s="222"/>
      <c r="AT374" s="223" t="s">
        <v>148</v>
      </c>
      <c r="AU374" s="223" t="s">
        <v>78</v>
      </c>
      <c r="AV374" s="11" t="s">
        <v>78</v>
      </c>
      <c r="AW374" s="11" t="s">
        <v>30</v>
      </c>
      <c r="AX374" s="11" t="s">
        <v>68</v>
      </c>
      <c r="AY374" s="223" t="s">
        <v>134</v>
      </c>
    </row>
    <row r="375" s="12" customFormat="1">
      <c r="B375" s="224"/>
      <c r="C375" s="225"/>
      <c r="D375" s="214" t="s">
        <v>148</v>
      </c>
      <c r="E375" s="226" t="s">
        <v>1</v>
      </c>
      <c r="F375" s="227" t="s">
        <v>150</v>
      </c>
      <c r="G375" s="225"/>
      <c r="H375" s="228">
        <v>17.59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AT375" s="234" t="s">
        <v>148</v>
      </c>
      <c r="AU375" s="234" t="s">
        <v>78</v>
      </c>
      <c r="AV375" s="12" t="s">
        <v>142</v>
      </c>
      <c r="AW375" s="12" t="s">
        <v>30</v>
      </c>
      <c r="AX375" s="12" t="s">
        <v>76</v>
      </c>
      <c r="AY375" s="234" t="s">
        <v>134</v>
      </c>
    </row>
    <row r="376" s="1" customFormat="1" ht="16.5" customHeight="1">
      <c r="B376" s="36"/>
      <c r="C376" s="245" t="s">
        <v>739</v>
      </c>
      <c r="D376" s="245" t="s">
        <v>232</v>
      </c>
      <c r="E376" s="246" t="s">
        <v>740</v>
      </c>
      <c r="F376" s="247" t="s">
        <v>741</v>
      </c>
      <c r="G376" s="248" t="s">
        <v>146</v>
      </c>
      <c r="H376" s="249">
        <v>19.349</v>
      </c>
      <c r="I376" s="250"/>
      <c r="J376" s="251">
        <f>ROUND(I376*H376,2)</f>
        <v>0</v>
      </c>
      <c r="K376" s="247" t="s">
        <v>1</v>
      </c>
      <c r="L376" s="252"/>
      <c r="M376" s="253" t="s">
        <v>1</v>
      </c>
      <c r="N376" s="254" t="s">
        <v>39</v>
      </c>
      <c r="O376" s="77"/>
      <c r="P376" s="209">
        <f>O376*H376</f>
        <v>0</v>
      </c>
      <c r="Q376" s="209">
        <v>0.0027499999999999998</v>
      </c>
      <c r="R376" s="209">
        <f>Q376*H376</f>
        <v>0.05320975</v>
      </c>
      <c r="S376" s="209">
        <v>0</v>
      </c>
      <c r="T376" s="210">
        <f>S376*H376</f>
        <v>0</v>
      </c>
      <c r="AR376" s="15" t="s">
        <v>310</v>
      </c>
      <c r="AT376" s="15" t="s">
        <v>232</v>
      </c>
      <c r="AU376" s="15" t="s">
        <v>78</v>
      </c>
      <c r="AY376" s="15" t="s">
        <v>134</v>
      </c>
      <c r="BE376" s="211">
        <f>IF(N376="základní",J376,0)</f>
        <v>0</v>
      </c>
      <c r="BF376" s="211">
        <f>IF(N376="snížená",J376,0)</f>
        <v>0</v>
      </c>
      <c r="BG376" s="211">
        <f>IF(N376="zákl. přenesená",J376,0)</f>
        <v>0</v>
      </c>
      <c r="BH376" s="211">
        <f>IF(N376="sníž. přenesená",J376,0)</f>
        <v>0</v>
      </c>
      <c r="BI376" s="211">
        <f>IF(N376="nulová",J376,0)</f>
        <v>0</v>
      </c>
      <c r="BJ376" s="15" t="s">
        <v>76</v>
      </c>
      <c r="BK376" s="211">
        <f>ROUND(I376*H376,2)</f>
        <v>0</v>
      </c>
      <c r="BL376" s="15" t="s">
        <v>231</v>
      </c>
      <c r="BM376" s="15" t="s">
        <v>742</v>
      </c>
    </row>
    <row r="377" s="11" customFormat="1">
      <c r="B377" s="212"/>
      <c r="C377" s="213"/>
      <c r="D377" s="214" t="s">
        <v>148</v>
      </c>
      <c r="E377" s="215" t="s">
        <v>1</v>
      </c>
      <c r="F377" s="216" t="s">
        <v>743</v>
      </c>
      <c r="G377" s="213"/>
      <c r="H377" s="217">
        <v>19.349</v>
      </c>
      <c r="I377" s="218"/>
      <c r="J377" s="213"/>
      <c r="K377" s="213"/>
      <c r="L377" s="219"/>
      <c r="M377" s="220"/>
      <c r="N377" s="221"/>
      <c r="O377" s="221"/>
      <c r="P377" s="221"/>
      <c r="Q377" s="221"/>
      <c r="R377" s="221"/>
      <c r="S377" s="221"/>
      <c r="T377" s="222"/>
      <c r="AT377" s="223" t="s">
        <v>148</v>
      </c>
      <c r="AU377" s="223" t="s">
        <v>78</v>
      </c>
      <c r="AV377" s="11" t="s">
        <v>78</v>
      </c>
      <c r="AW377" s="11" t="s">
        <v>30</v>
      </c>
      <c r="AX377" s="11" t="s">
        <v>68</v>
      </c>
      <c r="AY377" s="223" t="s">
        <v>134</v>
      </c>
    </row>
    <row r="378" s="12" customFormat="1">
      <c r="B378" s="224"/>
      <c r="C378" s="225"/>
      <c r="D378" s="214" t="s">
        <v>148</v>
      </c>
      <c r="E378" s="226" t="s">
        <v>1</v>
      </c>
      <c r="F378" s="227" t="s">
        <v>150</v>
      </c>
      <c r="G378" s="225"/>
      <c r="H378" s="228">
        <v>19.349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AT378" s="234" t="s">
        <v>148</v>
      </c>
      <c r="AU378" s="234" t="s">
        <v>78</v>
      </c>
      <c r="AV378" s="12" t="s">
        <v>142</v>
      </c>
      <c r="AW378" s="12" t="s">
        <v>30</v>
      </c>
      <c r="AX378" s="12" t="s">
        <v>76</v>
      </c>
      <c r="AY378" s="234" t="s">
        <v>134</v>
      </c>
    </row>
    <row r="379" s="1" customFormat="1" ht="16.5" customHeight="1">
      <c r="B379" s="36"/>
      <c r="C379" s="200" t="s">
        <v>744</v>
      </c>
      <c r="D379" s="200" t="s">
        <v>137</v>
      </c>
      <c r="E379" s="201" t="s">
        <v>745</v>
      </c>
      <c r="F379" s="202" t="s">
        <v>746</v>
      </c>
      <c r="G379" s="203" t="s">
        <v>157</v>
      </c>
      <c r="H379" s="204">
        <v>4.0999999999999996</v>
      </c>
      <c r="I379" s="205"/>
      <c r="J379" s="206">
        <f>ROUND(I379*H379,2)</f>
        <v>0</v>
      </c>
      <c r="K379" s="202" t="s">
        <v>1</v>
      </c>
      <c r="L379" s="41"/>
      <c r="M379" s="207" t="s">
        <v>1</v>
      </c>
      <c r="N379" s="208" t="s">
        <v>39</v>
      </c>
      <c r="O379" s="77"/>
      <c r="P379" s="209">
        <f>O379*H379</f>
        <v>0</v>
      </c>
      <c r="Q379" s="209">
        <v>1.84E-05</v>
      </c>
      <c r="R379" s="209">
        <f>Q379*H379</f>
        <v>7.5439999999999996E-05</v>
      </c>
      <c r="S379" s="209">
        <v>0</v>
      </c>
      <c r="T379" s="210">
        <f>S379*H379</f>
        <v>0</v>
      </c>
      <c r="AR379" s="15" t="s">
        <v>231</v>
      </c>
      <c r="AT379" s="15" t="s">
        <v>137</v>
      </c>
      <c r="AU379" s="15" t="s">
        <v>78</v>
      </c>
      <c r="AY379" s="15" t="s">
        <v>134</v>
      </c>
      <c r="BE379" s="211">
        <f>IF(N379="základní",J379,0)</f>
        <v>0</v>
      </c>
      <c r="BF379" s="211">
        <f>IF(N379="snížená",J379,0)</f>
        <v>0</v>
      </c>
      <c r="BG379" s="211">
        <f>IF(N379="zákl. přenesená",J379,0)</f>
        <v>0</v>
      </c>
      <c r="BH379" s="211">
        <f>IF(N379="sníž. přenesená",J379,0)</f>
        <v>0</v>
      </c>
      <c r="BI379" s="211">
        <f>IF(N379="nulová",J379,0)</f>
        <v>0</v>
      </c>
      <c r="BJ379" s="15" t="s">
        <v>76</v>
      </c>
      <c r="BK379" s="211">
        <f>ROUND(I379*H379,2)</f>
        <v>0</v>
      </c>
      <c r="BL379" s="15" t="s">
        <v>231</v>
      </c>
      <c r="BM379" s="15" t="s">
        <v>747</v>
      </c>
    </row>
    <row r="380" s="11" customFormat="1">
      <c r="B380" s="212"/>
      <c r="C380" s="213"/>
      <c r="D380" s="214" t="s">
        <v>148</v>
      </c>
      <c r="E380" s="215" t="s">
        <v>1</v>
      </c>
      <c r="F380" s="216" t="s">
        <v>748</v>
      </c>
      <c r="G380" s="213"/>
      <c r="H380" s="217">
        <v>4.0999999999999996</v>
      </c>
      <c r="I380" s="218"/>
      <c r="J380" s="213"/>
      <c r="K380" s="213"/>
      <c r="L380" s="219"/>
      <c r="M380" s="220"/>
      <c r="N380" s="221"/>
      <c r="O380" s="221"/>
      <c r="P380" s="221"/>
      <c r="Q380" s="221"/>
      <c r="R380" s="221"/>
      <c r="S380" s="221"/>
      <c r="T380" s="222"/>
      <c r="AT380" s="223" t="s">
        <v>148</v>
      </c>
      <c r="AU380" s="223" t="s">
        <v>78</v>
      </c>
      <c r="AV380" s="11" t="s">
        <v>78</v>
      </c>
      <c r="AW380" s="11" t="s">
        <v>30</v>
      </c>
      <c r="AX380" s="11" t="s">
        <v>68</v>
      </c>
      <c r="AY380" s="223" t="s">
        <v>134</v>
      </c>
    </row>
    <row r="381" s="12" customFormat="1">
      <c r="B381" s="224"/>
      <c r="C381" s="225"/>
      <c r="D381" s="214" t="s">
        <v>148</v>
      </c>
      <c r="E381" s="226" t="s">
        <v>1</v>
      </c>
      <c r="F381" s="227" t="s">
        <v>150</v>
      </c>
      <c r="G381" s="225"/>
      <c r="H381" s="228">
        <v>4.0999999999999996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AT381" s="234" t="s">
        <v>148</v>
      </c>
      <c r="AU381" s="234" t="s">
        <v>78</v>
      </c>
      <c r="AV381" s="12" t="s">
        <v>142</v>
      </c>
      <c r="AW381" s="12" t="s">
        <v>4</v>
      </c>
      <c r="AX381" s="12" t="s">
        <v>76</v>
      </c>
      <c r="AY381" s="234" t="s">
        <v>134</v>
      </c>
    </row>
    <row r="382" s="1" customFormat="1" ht="16.5" customHeight="1">
      <c r="B382" s="36"/>
      <c r="C382" s="200" t="s">
        <v>749</v>
      </c>
      <c r="D382" s="200" t="s">
        <v>137</v>
      </c>
      <c r="E382" s="201" t="s">
        <v>750</v>
      </c>
      <c r="F382" s="202" t="s">
        <v>751</v>
      </c>
      <c r="G382" s="203" t="s">
        <v>157</v>
      </c>
      <c r="H382" s="204">
        <v>18.129999999999999</v>
      </c>
      <c r="I382" s="205"/>
      <c r="J382" s="206">
        <f>ROUND(I382*H382,2)</f>
        <v>0</v>
      </c>
      <c r="K382" s="202" t="s">
        <v>1</v>
      </c>
      <c r="L382" s="41"/>
      <c r="M382" s="207" t="s">
        <v>1</v>
      </c>
      <c r="N382" s="208" t="s">
        <v>39</v>
      </c>
      <c r="O382" s="77"/>
      <c r="P382" s="209">
        <f>O382*H382</f>
        <v>0</v>
      </c>
      <c r="Q382" s="209">
        <v>1.0000000000000001E-05</v>
      </c>
      <c r="R382" s="209">
        <f>Q382*H382</f>
        <v>0.00018130000000000002</v>
      </c>
      <c r="S382" s="209">
        <v>0</v>
      </c>
      <c r="T382" s="210">
        <f>S382*H382</f>
        <v>0</v>
      </c>
      <c r="AR382" s="15" t="s">
        <v>231</v>
      </c>
      <c r="AT382" s="15" t="s">
        <v>137</v>
      </c>
      <c r="AU382" s="15" t="s">
        <v>78</v>
      </c>
      <c r="AY382" s="15" t="s">
        <v>134</v>
      </c>
      <c r="BE382" s="211">
        <f>IF(N382="základní",J382,0)</f>
        <v>0</v>
      </c>
      <c r="BF382" s="211">
        <f>IF(N382="snížená",J382,0)</f>
        <v>0</v>
      </c>
      <c r="BG382" s="211">
        <f>IF(N382="zákl. přenesená",J382,0)</f>
        <v>0</v>
      </c>
      <c r="BH382" s="211">
        <f>IF(N382="sníž. přenesená",J382,0)</f>
        <v>0</v>
      </c>
      <c r="BI382" s="211">
        <f>IF(N382="nulová",J382,0)</f>
        <v>0</v>
      </c>
      <c r="BJ382" s="15" t="s">
        <v>76</v>
      </c>
      <c r="BK382" s="211">
        <f>ROUND(I382*H382,2)</f>
        <v>0</v>
      </c>
      <c r="BL382" s="15" t="s">
        <v>231</v>
      </c>
      <c r="BM382" s="15" t="s">
        <v>752</v>
      </c>
    </row>
    <row r="383" s="13" customFormat="1">
      <c r="B383" s="235"/>
      <c r="C383" s="236"/>
      <c r="D383" s="214" t="s">
        <v>148</v>
      </c>
      <c r="E383" s="237" t="s">
        <v>1</v>
      </c>
      <c r="F383" s="238" t="s">
        <v>753</v>
      </c>
      <c r="G383" s="236"/>
      <c r="H383" s="237" t="s">
        <v>1</v>
      </c>
      <c r="I383" s="239"/>
      <c r="J383" s="236"/>
      <c r="K383" s="236"/>
      <c r="L383" s="240"/>
      <c r="M383" s="241"/>
      <c r="N383" s="242"/>
      <c r="O383" s="242"/>
      <c r="P383" s="242"/>
      <c r="Q383" s="242"/>
      <c r="R383" s="242"/>
      <c r="S383" s="242"/>
      <c r="T383" s="243"/>
      <c r="AT383" s="244" t="s">
        <v>148</v>
      </c>
      <c r="AU383" s="244" t="s">
        <v>78</v>
      </c>
      <c r="AV383" s="13" t="s">
        <v>76</v>
      </c>
      <c r="AW383" s="13" t="s">
        <v>30</v>
      </c>
      <c r="AX383" s="13" t="s">
        <v>68</v>
      </c>
      <c r="AY383" s="244" t="s">
        <v>134</v>
      </c>
    </row>
    <row r="384" s="11" customFormat="1">
      <c r="B384" s="212"/>
      <c r="C384" s="213"/>
      <c r="D384" s="214" t="s">
        <v>148</v>
      </c>
      <c r="E384" s="215" t="s">
        <v>1</v>
      </c>
      <c r="F384" s="216" t="s">
        <v>296</v>
      </c>
      <c r="G384" s="213"/>
      <c r="H384" s="217">
        <v>14.300000000000001</v>
      </c>
      <c r="I384" s="218"/>
      <c r="J384" s="213"/>
      <c r="K384" s="213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148</v>
      </c>
      <c r="AU384" s="223" t="s">
        <v>78</v>
      </c>
      <c r="AV384" s="11" t="s">
        <v>78</v>
      </c>
      <c r="AW384" s="11" t="s">
        <v>30</v>
      </c>
      <c r="AX384" s="11" t="s">
        <v>68</v>
      </c>
      <c r="AY384" s="223" t="s">
        <v>134</v>
      </c>
    </row>
    <row r="385" s="13" customFormat="1">
      <c r="B385" s="235"/>
      <c r="C385" s="236"/>
      <c r="D385" s="214" t="s">
        <v>148</v>
      </c>
      <c r="E385" s="237" t="s">
        <v>1</v>
      </c>
      <c r="F385" s="238" t="s">
        <v>297</v>
      </c>
      <c r="G385" s="236"/>
      <c r="H385" s="237" t="s">
        <v>1</v>
      </c>
      <c r="I385" s="239"/>
      <c r="J385" s="236"/>
      <c r="K385" s="236"/>
      <c r="L385" s="240"/>
      <c r="M385" s="241"/>
      <c r="N385" s="242"/>
      <c r="O385" s="242"/>
      <c r="P385" s="242"/>
      <c r="Q385" s="242"/>
      <c r="R385" s="242"/>
      <c r="S385" s="242"/>
      <c r="T385" s="243"/>
      <c r="AT385" s="244" t="s">
        <v>148</v>
      </c>
      <c r="AU385" s="244" t="s">
        <v>78</v>
      </c>
      <c r="AV385" s="13" t="s">
        <v>76</v>
      </c>
      <c r="AW385" s="13" t="s">
        <v>30</v>
      </c>
      <c r="AX385" s="13" t="s">
        <v>68</v>
      </c>
      <c r="AY385" s="244" t="s">
        <v>134</v>
      </c>
    </row>
    <row r="386" s="11" customFormat="1">
      <c r="B386" s="212"/>
      <c r="C386" s="213"/>
      <c r="D386" s="214" t="s">
        <v>148</v>
      </c>
      <c r="E386" s="215" t="s">
        <v>1</v>
      </c>
      <c r="F386" s="216" t="s">
        <v>298</v>
      </c>
      <c r="G386" s="213"/>
      <c r="H386" s="217">
        <v>3.8300000000000001</v>
      </c>
      <c r="I386" s="218"/>
      <c r="J386" s="213"/>
      <c r="K386" s="213"/>
      <c r="L386" s="219"/>
      <c r="M386" s="220"/>
      <c r="N386" s="221"/>
      <c r="O386" s="221"/>
      <c r="P386" s="221"/>
      <c r="Q386" s="221"/>
      <c r="R386" s="221"/>
      <c r="S386" s="221"/>
      <c r="T386" s="222"/>
      <c r="AT386" s="223" t="s">
        <v>148</v>
      </c>
      <c r="AU386" s="223" t="s">
        <v>78</v>
      </c>
      <c r="AV386" s="11" t="s">
        <v>78</v>
      </c>
      <c r="AW386" s="11" t="s">
        <v>30</v>
      </c>
      <c r="AX386" s="11" t="s">
        <v>68</v>
      </c>
      <c r="AY386" s="223" t="s">
        <v>134</v>
      </c>
    </row>
    <row r="387" s="12" customFormat="1">
      <c r="B387" s="224"/>
      <c r="C387" s="225"/>
      <c r="D387" s="214" t="s">
        <v>148</v>
      </c>
      <c r="E387" s="226" t="s">
        <v>1</v>
      </c>
      <c r="F387" s="227" t="s">
        <v>150</v>
      </c>
      <c r="G387" s="225"/>
      <c r="H387" s="228">
        <v>18.129999999999999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AT387" s="234" t="s">
        <v>148</v>
      </c>
      <c r="AU387" s="234" t="s">
        <v>78</v>
      </c>
      <c r="AV387" s="12" t="s">
        <v>142</v>
      </c>
      <c r="AW387" s="12" t="s">
        <v>4</v>
      </c>
      <c r="AX387" s="12" t="s">
        <v>76</v>
      </c>
      <c r="AY387" s="234" t="s">
        <v>134</v>
      </c>
    </row>
    <row r="388" s="1" customFormat="1" ht="16.5" customHeight="1">
      <c r="B388" s="36"/>
      <c r="C388" s="245" t="s">
        <v>754</v>
      </c>
      <c r="D388" s="245" t="s">
        <v>232</v>
      </c>
      <c r="E388" s="246" t="s">
        <v>755</v>
      </c>
      <c r="F388" s="247" t="s">
        <v>756</v>
      </c>
      <c r="G388" s="248" t="s">
        <v>157</v>
      </c>
      <c r="H388" s="249">
        <v>18.492999999999999</v>
      </c>
      <c r="I388" s="250"/>
      <c r="J388" s="251">
        <f>ROUND(I388*H388,2)</f>
        <v>0</v>
      </c>
      <c r="K388" s="247" t="s">
        <v>1</v>
      </c>
      <c r="L388" s="252"/>
      <c r="M388" s="253" t="s">
        <v>1</v>
      </c>
      <c r="N388" s="254" t="s">
        <v>39</v>
      </c>
      <c r="O388" s="77"/>
      <c r="P388" s="209">
        <f>O388*H388</f>
        <v>0</v>
      </c>
      <c r="Q388" s="209">
        <v>0.00027999999999999998</v>
      </c>
      <c r="R388" s="209">
        <f>Q388*H388</f>
        <v>0.0051780399999999992</v>
      </c>
      <c r="S388" s="209">
        <v>0</v>
      </c>
      <c r="T388" s="210">
        <f>S388*H388</f>
        <v>0</v>
      </c>
      <c r="AR388" s="15" t="s">
        <v>310</v>
      </c>
      <c r="AT388" s="15" t="s">
        <v>232</v>
      </c>
      <c r="AU388" s="15" t="s">
        <v>78</v>
      </c>
      <c r="AY388" s="15" t="s">
        <v>134</v>
      </c>
      <c r="BE388" s="211">
        <f>IF(N388="základní",J388,0)</f>
        <v>0</v>
      </c>
      <c r="BF388" s="211">
        <f>IF(N388="snížená",J388,0)</f>
        <v>0</v>
      </c>
      <c r="BG388" s="211">
        <f>IF(N388="zákl. přenesená",J388,0)</f>
        <v>0</v>
      </c>
      <c r="BH388" s="211">
        <f>IF(N388="sníž. přenesená",J388,0)</f>
        <v>0</v>
      </c>
      <c r="BI388" s="211">
        <f>IF(N388="nulová",J388,0)</f>
        <v>0</v>
      </c>
      <c r="BJ388" s="15" t="s">
        <v>76</v>
      </c>
      <c r="BK388" s="211">
        <f>ROUND(I388*H388,2)</f>
        <v>0</v>
      </c>
      <c r="BL388" s="15" t="s">
        <v>231</v>
      </c>
      <c r="BM388" s="15" t="s">
        <v>757</v>
      </c>
    </row>
    <row r="389" s="11" customFormat="1">
      <c r="B389" s="212"/>
      <c r="C389" s="213"/>
      <c r="D389" s="214" t="s">
        <v>148</v>
      </c>
      <c r="E389" s="215" t="s">
        <v>1</v>
      </c>
      <c r="F389" s="216" t="s">
        <v>758</v>
      </c>
      <c r="G389" s="213"/>
      <c r="H389" s="217">
        <v>18.492999999999999</v>
      </c>
      <c r="I389" s="218"/>
      <c r="J389" s="213"/>
      <c r="K389" s="213"/>
      <c r="L389" s="219"/>
      <c r="M389" s="220"/>
      <c r="N389" s="221"/>
      <c r="O389" s="221"/>
      <c r="P389" s="221"/>
      <c r="Q389" s="221"/>
      <c r="R389" s="221"/>
      <c r="S389" s="221"/>
      <c r="T389" s="222"/>
      <c r="AT389" s="223" t="s">
        <v>148</v>
      </c>
      <c r="AU389" s="223" t="s">
        <v>78</v>
      </c>
      <c r="AV389" s="11" t="s">
        <v>78</v>
      </c>
      <c r="AW389" s="11" t="s">
        <v>30</v>
      </c>
      <c r="AX389" s="11" t="s">
        <v>76</v>
      </c>
      <c r="AY389" s="223" t="s">
        <v>134</v>
      </c>
    </row>
    <row r="390" s="1" customFormat="1" ht="16.5" customHeight="1">
      <c r="B390" s="36"/>
      <c r="C390" s="200" t="s">
        <v>759</v>
      </c>
      <c r="D390" s="200" t="s">
        <v>137</v>
      </c>
      <c r="E390" s="201" t="s">
        <v>760</v>
      </c>
      <c r="F390" s="202" t="s">
        <v>761</v>
      </c>
      <c r="G390" s="203" t="s">
        <v>157</v>
      </c>
      <c r="H390" s="204">
        <v>1.6000000000000001</v>
      </c>
      <c r="I390" s="205"/>
      <c r="J390" s="206">
        <f>ROUND(I390*H390,2)</f>
        <v>0</v>
      </c>
      <c r="K390" s="202" t="s">
        <v>1</v>
      </c>
      <c r="L390" s="41"/>
      <c r="M390" s="207" t="s">
        <v>1</v>
      </c>
      <c r="N390" s="208" t="s">
        <v>39</v>
      </c>
      <c r="O390" s="77"/>
      <c r="P390" s="209">
        <f>O390*H390</f>
        <v>0</v>
      </c>
      <c r="Q390" s="209">
        <v>0</v>
      </c>
      <c r="R390" s="209">
        <f>Q390*H390</f>
        <v>0</v>
      </c>
      <c r="S390" s="209">
        <v>0</v>
      </c>
      <c r="T390" s="210">
        <f>S390*H390</f>
        <v>0</v>
      </c>
      <c r="AR390" s="15" t="s">
        <v>231</v>
      </c>
      <c r="AT390" s="15" t="s">
        <v>137</v>
      </c>
      <c r="AU390" s="15" t="s">
        <v>78</v>
      </c>
      <c r="AY390" s="15" t="s">
        <v>134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15" t="s">
        <v>76</v>
      </c>
      <c r="BK390" s="211">
        <f>ROUND(I390*H390,2)</f>
        <v>0</v>
      </c>
      <c r="BL390" s="15" t="s">
        <v>231</v>
      </c>
      <c r="BM390" s="15" t="s">
        <v>762</v>
      </c>
    </row>
    <row r="391" s="11" customFormat="1">
      <c r="B391" s="212"/>
      <c r="C391" s="213"/>
      <c r="D391" s="214" t="s">
        <v>148</v>
      </c>
      <c r="E391" s="215" t="s">
        <v>1</v>
      </c>
      <c r="F391" s="216" t="s">
        <v>763</v>
      </c>
      <c r="G391" s="213"/>
      <c r="H391" s="217">
        <v>1.6000000000000001</v>
      </c>
      <c r="I391" s="218"/>
      <c r="J391" s="213"/>
      <c r="K391" s="213"/>
      <c r="L391" s="219"/>
      <c r="M391" s="220"/>
      <c r="N391" s="221"/>
      <c r="O391" s="221"/>
      <c r="P391" s="221"/>
      <c r="Q391" s="221"/>
      <c r="R391" s="221"/>
      <c r="S391" s="221"/>
      <c r="T391" s="222"/>
      <c r="AT391" s="223" t="s">
        <v>148</v>
      </c>
      <c r="AU391" s="223" t="s">
        <v>78</v>
      </c>
      <c r="AV391" s="11" t="s">
        <v>78</v>
      </c>
      <c r="AW391" s="11" t="s">
        <v>30</v>
      </c>
      <c r="AX391" s="11" t="s">
        <v>68</v>
      </c>
      <c r="AY391" s="223" t="s">
        <v>134</v>
      </c>
    </row>
    <row r="392" s="12" customFormat="1">
      <c r="B392" s="224"/>
      <c r="C392" s="225"/>
      <c r="D392" s="214" t="s">
        <v>148</v>
      </c>
      <c r="E392" s="226" t="s">
        <v>1</v>
      </c>
      <c r="F392" s="227" t="s">
        <v>150</v>
      </c>
      <c r="G392" s="225"/>
      <c r="H392" s="228">
        <v>1.6000000000000001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AT392" s="234" t="s">
        <v>148</v>
      </c>
      <c r="AU392" s="234" t="s">
        <v>78</v>
      </c>
      <c r="AV392" s="12" t="s">
        <v>142</v>
      </c>
      <c r="AW392" s="12" t="s">
        <v>4</v>
      </c>
      <c r="AX392" s="12" t="s">
        <v>76</v>
      </c>
      <c r="AY392" s="234" t="s">
        <v>134</v>
      </c>
    </row>
    <row r="393" s="1" customFormat="1" ht="16.5" customHeight="1">
      <c r="B393" s="36"/>
      <c r="C393" s="245" t="s">
        <v>764</v>
      </c>
      <c r="D393" s="245" t="s">
        <v>232</v>
      </c>
      <c r="E393" s="246" t="s">
        <v>765</v>
      </c>
      <c r="F393" s="247" t="s">
        <v>766</v>
      </c>
      <c r="G393" s="248" t="s">
        <v>157</v>
      </c>
      <c r="H393" s="249">
        <v>1.6319999999999999</v>
      </c>
      <c r="I393" s="250"/>
      <c r="J393" s="251">
        <f>ROUND(I393*H393,2)</f>
        <v>0</v>
      </c>
      <c r="K393" s="247" t="s">
        <v>1</v>
      </c>
      <c r="L393" s="252"/>
      <c r="M393" s="253" t="s">
        <v>1</v>
      </c>
      <c r="N393" s="254" t="s">
        <v>39</v>
      </c>
      <c r="O393" s="77"/>
      <c r="P393" s="209">
        <f>O393*H393</f>
        <v>0</v>
      </c>
      <c r="Q393" s="209">
        <v>4.0000000000000003E-05</v>
      </c>
      <c r="R393" s="209">
        <f>Q393*H393</f>
        <v>6.5279999999999998E-05</v>
      </c>
      <c r="S393" s="209">
        <v>0</v>
      </c>
      <c r="T393" s="210">
        <f>S393*H393</f>
        <v>0</v>
      </c>
      <c r="AR393" s="15" t="s">
        <v>310</v>
      </c>
      <c r="AT393" s="15" t="s">
        <v>232</v>
      </c>
      <c r="AU393" s="15" t="s">
        <v>78</v>
      </c>
      <c r="AY393" s="15" t="s">
        <v>134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15" t="s">
        <v>76</v>
      </c>
      <c r="BK393" s="211">
        <f>ROUND(I393*H393,2)</f>
        <v>0</v>
      </c>
      <c r="BL393" s="15" t="s">
        <v>231</v>
      </c>
      <c r="BM393" s="15" t="s">
        <v>767</v>
      </c>
    </row>
    <row r="394" s="11" customFormat="1">
      <c r="B394" s="212"/>
      <c r="C394" s="213"/>
      <c r="D394" s="214" t="s">
        <v>148</v>
      </c>
      <c r="E394" s="215" t="s">
        <v>1</v>
      </c>
      <c r="F394" s="216" t="s">
        <v>768</v>
      </c>
      <c r="G394" s="213"/>
      <c r="H394" s="217">
        <v>1.6319999999999999</v>
      </c>
      <c r="I394" s="218"/>
      <c r="J394" s="213"/>
      <c r="K394" s="213"/>
      <c r="L394" s="219"/>
      <c r="M394" s="220"/>
      <c r="N394" s="221"/>
      <c r="O394" s="221"/>
      <c r="P394" s="221"/>
      <c r="Q394" s="221"/>
      <c r="R394" s="221"/>
      <c r="S394" s="221"/>
      <c r="T394" s="222"/>
      <c r="AT394" s="223" t="s">
        <v>148</v>
      </c>
      <c r="AU394" s="223" t="s">
        <v>78</v>
      </c>
      <c r="AV394" s="11" t="s">
        <v>78</v>
      </c>
      <c r="AW394" s="11" t="s">
        <v>30</v>
      </c>
      <c r="AX394" s="11" t="s">
        <v>76</v>
      </c>
      <c r="AY394" s="223" t="s">
        <v>134</v>
      </c>
    </row>
    <row r="395" s="1" customFormat="1" ht="22.5" customHeight="1">
      <c r="B395" s="36"/>
      <c r="C395" s="200" t="s">
        <v>769</v>
      </c>
      <c r="D395" s="200" t="s">
        <v>137</v>
      </c>
      <c r="E395" s="201" t="s">
        <v>770</v>
      </c>
      <c r="F395" s="202" t="s">
        <v>771</v>
      </c>
      <c r="G395" s="203" t="s">
        <v>304</v>
      </c>
      <c r="H395" s="204">
        <v>0.14399999999999999</v>
      </c>
      <c r="I395" s="205"/>
      <c r="J395" s="206">
        <f>ROUND(I395*H395,2)</f>
        <v>0</v>
      </c>
      <c r="K395" s="202" t="s">
        <v>141</v>
      </c>
      <c r="L395" s="41"/>
      <c r="M395" s="207" t="s">
        <v>1</v>
      </c>
      <c r="N395" s="208" t="s">
        <v>39</v>
      </c>
      <c r="O395" s="77"/>
      <c r="P395" s="209">
        <f>O395*H395</f>
        <v>0</v>
      </c>
      <c r="Q395" s="209">
        <v>0</v>
      </c>
      <c r="R395" s="209">
        <f>Q395*H395</f>
        <v>0</v>
      </c>
      <c r="S395" s="209">
        <v>0</v>
      </c>
      <c r="T395" s="210">
        <f>S395*H395</f>
        <v>0</v>
      </c>
      <c r="AR395" s="15" t="s">
        <v>231</v>
      </c>
      <c r="AT395" s="15" t="s">
        <v>137</v>
      </c>
      <c r="AU395" s="15" t="s">
        <v>78</v>
      </c>
      <c r="AY395" s="15" t="s">
        <v>134</v>
      </c>
      <c r="BE395" s="211">
        <f>IF(N395="základní",J395,0)</f>
        <v>0</v>
      </c>
      <c r="BF395" s="211">
        <f>IF(N395="snížená",J395,0)</f>
        <v>0</v>
      </c>
      <c r="BG395" s="211">
        <f>IF(N395="zákl. přenesená",J395,0)</f>
        <v>0</v>
      </c>
      <c r="BH395" s="211">
        <f>IF(N395="sníž. přenesená",J395,0)</f>
        <v>0</v>
      </c>
      <c r="BI395" s="211">
        <f>IF(N395="nulová",J395,0)</f>
        <v>0</v>
      </c>
      <c r="BJ395" s="15" t="s">
        <v>76</v>
      </c>
      <c r="BK395" s="211">
        <f>ROUND(I395*H395,2)</f>
        <v>0</v>
      </c>
      <c r="BL395" s="15" t="s">
        <v>231</v>
      </c>
      <c r="BM395" s="15" t="s">
        <v>772</v>
      </c>
    </row>
    <row r="396" s="10" customFormat="1" ht="22.8" customHeight="1">
      <c r="B396" s="184"/>
      <c r="C396" s="185"/>
      <c r="D396" s="186" t="s">
        <v>67</v>
      </c>
      <c r="E396" s="198" t="s">
        <v>773</v>
      </c>
      <c r="F396" s="198" t="s">
        <v>774</v>
      </c>
      <c r="G396" s="185"/>
      <c r="H396" s="185"/>
      <c r="I396" s="188"/>
      <c r="J396" s="199">
        <f>BK396</f>
        <v>0</v>
      </c>
      <c r="K396" s="185"/>
      <c r="L396" s="190"/>
      <c r="M396" s="191"/>
      <c r="N396" s="192"/>
      <c r="O396" s="192"/>
      <c r="P396" s="193">
        <f>SUM(P397:P415)</f>
        <v>0</v>
      </c>
      <c r="Q396" s="192"/>
      <c r="R396" s="193">
        <f>SUM(R397:R415)</f>
        <v>0.42085470000000008</v>
      </c>
      <c r="S396" s="192"/>
      <c r="T396" s="194">
        <f>SUM(T397:T415)</f>
        <v>0</v>
      </c>
      <c r="AR396" s="195" t="s">
        <v>78</v>
      </c>
      <c r="AT396" s="196" t="s">
        <v>67</v>
      </c>
      <c r="AU396" s="196" t="s">
        <v>76</v>
      </c>
      <c r="AY396" s="195" t="s">
        <v>134</v>
      </c>
      <c r="BK396" s="197">
        <f>SUM(BK397:BK415)</f>
        <v>0</v>
      </c>
    </row>
    <row r="397" s="1" customFormat="1" ht="22.5" customHeight="1">
      <c r="B397" s="36"/>
      <c r="C397" s="200" t="s">
        <v>775</v>
      </c>
      <c r="D397" s="200" t="s">
        <v>137</v>
      </c>
      <c r="E397" s="201" t="s">
        <v>776</v>
      </c>
      <c r="F397" s="202" t="s">
        <v>777</v>
      </c>
      <c r="G397" s="203" t="s">
        <v>146</v>
      </c>
      <c r="H397" s="204">
        <v>21.600000000000001</v>
      </c>
      <c r="I397" s="205"/>
      <c r="J397" s="206">
        <f>ROUND(I397*H397,2)</f>
        <v>0</v>
      </c>
      <c r="K397" s="202" t="s">
        <v>1</v>
      </c>
      <c r="L397" s="41"/>
      <c r="M397" s="207" t="s">
        <v>1</v>
      </c>
      <c r="N397" s="208" t="s">
        <v>39</v>
      </c>
      <c r="O397" s="77"/>
      <c r="P397" s="209">
        <f>O397*H397</f>
        <v>0</v>
      </c>
      <c r="Q397" s="209">
        <v>0.0053</v>
      </c>
      <c r="R397" s="209">
        <f>Q397*H397</f>
        <v>0.11448000000000001</v>
      </c>
      <c r="S397" s="209">
        <v>0</v>
      </c>
      <c r="T397" s="210">
        <f>S397*H397</f>
        <v>0</v>
      </c>
      <c r="AR397" s="15" t="s">
        <v>231</v>
      </c>
      <c r="AT397" s="15" t="s">
        <v>137</v>
      </c>
      <c r="AU397" s="15" t="s">
        <v>78</v>
      </c>
      <c r="AY397" s="15" t="s">
        <v>134</v>
      </c>
      <c r="BE397" s="211">
        <f>IF(N397="základní",J397,0)</f>
        <v>0</v>
      </c>
      <c r="BF397" s="211">
        <f>IF(N397="snížená",J397,0)</f>
        <v>0</v>
      </c>
      <c r="BG397" s="211">
        <f>IF(N397="zákl. přenesená",J397,0)</f>
        <v>0</v>
      </c>
      <c r="BH397" s="211">
        <f>IF(N397="sníž. přenesená",J397,0)</f>
        <v>0</v>
      </c>
      <c r="BI397" s="211">
        <f>IF(N397="nulová",J397,0)</f>
        <v>0</v>
      </c>
      <c r="BJ397" s="15" t="s">
        <v>76</v>
      </c>
      <c r="BK397" s="211">
        <f>ROUND(I397*H397,2)</f>
        <v>0</v>
      </c>
      <c r="BL397" s="15" t="s">
        <v>231</v>
      </c>
      <c r="BM397" s="15" t="s">
        <v>778</v>
      </c>
    </row>
    <row r="398" s="11" customFormat="1">
      <c r="B398" s="212"/>
      <c r="C398" s="213"/>
      <c r="D398" s="214" t="s">
        <v>148</v>
      </c>
      <c r="E398" s="215" t="s">
        <v>1</v>
      </c>
      <c r="F398" s="216" t="s">
        <v>779</v>
      </c>
      <c r="G398" s="213"/>
      <c r="H398" s="217">
        <v>7.5999999999999996</v>
      </c>
      <c r="I398" s="218"/>
      <c r="J398" s="213"/>
      <c r="K398" s="213"/>
      <c r="L398" s="219"/>
      <c r="M398" s="220"/>
      <c r="N398" s="221"/>
      <c r="O398" s="221"/>
      <c r="P398" s="221"/>
      <c r="Q398" s="221"/>
      <c r="R398" s="221"/>
      <c r="S398" s="221"/>
      <c r="T398" s="222"/>
      <c r="AT398" s="223" t="s">
        <v>148</v>
      </c>
      <c r="AU398" s="223" t="s">
        <v>78</v>
      </c>
      <c r="AV398" s="11" t="s">
        <v>78</v>
      </c>
      <c r="AW398" s="11" t="s">
        <v>30</v>
      </c>
      <c r="AX398" s="11" t="s">
        <v>68</v>
      </c>
      <c r="AY398" s="223" t="s">
        <v>134</v>
      </c>
    </row>
    <row r="399" s="11" customFormat="1">
      <c r="B399" s="212"/>
      <c r="C399" s="213"/>
      <c r="D399" s="214" t="s">
        <v>148</v>
      </c>
      <c r="E399" s="215" t="s">
        <v>1</v>
      </c>
      <c r="F399" s="216" t="s">
        <v>780</v>
      </c>
      <c r="G399" s="213"/>
      <c r="H399" s="217">
        <v>14</v>
      </c>
      <c r="I399" s="218"/>
      <c r="J399" s="213"/>
      <c r="K399" s="213"/>
      <c r="L399" s="219"/>
      <c r="M399" s="220"/>
      <c r="N399" s="221"/>
      <c r="O399" s="221"/>
      <c r="P399" s="221"/>
      <c r="Q399" s="221"/>
      <c r="R399" s="221"/>
      <c r="S399" s="221"/>
      <c r="T399" s="222"/>
      <c r="AT399" s="223" t="s">
        <v>148</v>
      </c>
      <c r="AU399" s="223" t="s">
        <v>78</v>
      </c>
      <c r="AV399" s="11" t="s">
        <v>78</v>
      </c>
      <c r="AW399" s="11" t="s">
        <v>30</v>
      </c>
      <c r="AX399" s="11" t="s">
        <v>68</v>
      </c>
      <c r="AY399" s="223" t="s">
        <v>134</v>
      </c>
    </row>
    <row r="400" s="12" customFormat="1">
      <c r="B400" s="224"/>
      <c r="C400" s="225"/>
      <c r="D400" s="214" t="s">
        <v>148</v>
      </c>
      <c r="E400" s="226" t="s">
        <v>1</v>
      </c>
      <c r="F400" s="227" t="s">
        <v>150</v>
      </c>
      <c r="G400" s="225"/>
      <c r="H400" s="228">
        <v>21.600000000000001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AT400" s="234" t="s">
        <v>148</v>
      </c>
      <c r="AU400" s="234" t="s">
        <v>78</v>
      </c>
      <c r="AV400" s="12" t="s">
        <v>142</v>
      </c>
      <c r="AW400" s="12" t="s">
        <v>4</v>
      </c>
      <c r="AX400" s="12" t="s">
        <v>76</v>
      </c>
      <c r="AY400" s="234" t="s">
        <v>134</v>
      </c>
    </row>
    <row r="401" s="1" customFormat="1" ht="16.5" customHeight="1">
      <c r="B401" s="36"/>
      <c r="C401" s="245" t="s">
        <v>781</v>
      </c>
      <c r="D401" s="245" t="s">
        <v>232</v>
      </c>
      <c r="E401" s="246" t="s">
        <v>782</v>
      </c>
      <c r="F401" s="247" t="s">
        <v>783</v>
      </c>
      <c r="G401" s="248" t="s">
        <v>146</v>
      </c>
      <c r="H401" s="249">
        <v>23.760000000000002</v>
      </c>
      <c r="I401" s="250"/>
      <c r="J401" s="251">
        <f>ROUND(I401*H401,2)</f>
        <v>0</v>
      </c>
      <c r="K401" s="247" t="s">
        <v>1</v>
      </c>
      <c r="L401" s="252"/>
      <c r="M401" s="253" t="s">
        <v>1</v>
      </c>
      <c r="N401" s="254" t="s">
        <v>39</v>
      </c>
      <c r="O401" s="77"/>
      <c r="P401" s="209">
        <f>O401*H401</f>
        <v>0</v>
      </c>
      <c r="Q401" s="209">
        <v>0.0126</v>
      </c>
      <c r="R401" s="209">
        <f>Q401*H401</f>
        <v>0.29937600000000003</v>
      </c>
      <c r="S401" s="209">
        <v>0</v>
      </c>
      <c r="T401" s="210">
        <f>S401*H401</f>
        <v>0</v>
      </c>
      <c r="AR401" s="15" t="s">
        <v>310</v>
      </c>
      <c r="AT401" s="15" t="s">
        <v>232</v>
      </c>
      <c r="AU401" s="15" t="s">
        <v>78</v>
      </c>
      <c r="AY401" s="15" t="s">
        <v>134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15" t="s">
        <v>76</v>
      </c>
      <c r="BK401" s="211">
        <f>ROUND(I401*H401,2)</f>
        <v>0</v>
      </c>
      <c r="BL401" s="15" t="s">
        <v>231</v>
      </c>
      <c r="BM401" s="15" t="s">
        <v>784</v>
      </c>
    </row>
    <row r="402" s="11" customFormat="1">
      <c r="B402" s="212"/>
      <c r="C402" s="213"/>
      <c r="D402" s="214" t="s">
        <v>148</v>
      </c>
      <c r="E402" s="215" t="s">
        <v>1</v>
      </c>
      <c r="F402" s="216" t="s">
        <v>785</v>
      </c>
      <c r="G402" s="213"/>
      <c r="H402" s="217">
        <v>23.760000000000002</v>
      </c>
      <c r="I402" s="218"/>
      <c r="J402" s="213"/>
      <c r="K402" s="213"/>
      <c r="L402" s="219"/>
      <c r="M402" s="220"/>
      <c r="N402" s="221"/>
      <c r="O402" s="221"/>
      <c r="P402" s="221"/>
      <c r="Q402" s="221"/>
      <c r="R402" s="221"/>
      <c r="S402" s="221"/>
      <c r="T402" s="222"/>
      <c r="AT402" s="223" t="s">
        <v>148</v>
      </c>
      <c r="AU402" s="223" t="s">
        <v>78</v>
      </c>
      <c r="AV402" s="11" t="s">
        <v>78</v>
      </c>
      <c r="AW402" s="11" t="s">
        <v>30</v>
      </c>
      <c r="AX402" s="11" t="s">
        <v>76</v>
      </c>
      <c r="AY402" s="223" t="s">
        <v>134</v>
      </c>
    </row>
    <row r="403" s="1" customFormat="1" ht="16.5" customHeight="1">
      <c r="B403" s="36"/>
      <c r="C403" s="200" t="s">
        <v>786</v>
      </c>
      <c r="D403" s="200" t="s">
        <v>137</v>
      </c>
      <c r="E403" s="201" t="s">
        <v>787</v>
      </c>
      <c r="F403" s="202" t="s">
        <v>788</v>
      </c>
      <c r="G403" s="203" t="s">
        <v>157</v>
      </c>
      <c r="H403" s="204">
        <v>0.90000000000000002</v>
      </c>
      <c r="I403" s="205"/>
      <c r="J403" s="206">
        <f>ROUND(I403*H403,2)</f>
        <v>0</v>
      </c>
      <c r="K403" s="202" t="s">
        <v>1</v>
      </c>
      <c r="L403" s="41"/>
      <c r="M403" s="207" t="s">
        <v>1</v>
      </c>
      <c r="N403" s="208" t="s">
        <v>39</v>
      </c>
      <c r="O403" s="77"/>
      <c r="P403" s="209">
        <f>O403*H403</f>
        <v>0</v>
      </c>
      <c r="Q403" s="209">
        <v>0.00025999999999999998</v>
      </c>
      <c r="R403" s="209">
        <f>Q403*H403</f>
        <v>0.000234</v>
      </c>
      <c r="S403" s="209">
        <v>0</v>
      </c>
      <c r="T403" s="210">
        <f>S403*H403</f>
        <v>0</v>
      </c>
      <c r="AR403" s="15" t="s">
        <v>231</v>
      </c>
      <c r="AT403" s="15" t="s">
        <v>137</v>
      </c>
      <c r="AU403" s="15" t="s">
        <v>78</v>
      </c>
      <c r="AY403" s="15" t="s">
        <v>134</v>
      </c>
      <c r="BE403" s="211">
        <f>IF(N403="základní",J403,0)</f>
        <v>0</v>
      </c>
      <c r="BF403" s="211">
        <f>IF(N403="snížená",J403,0)</f>
        <v>0</v>
      </c>
      <c r="BG403" s="211">
        <f>IF(N403="zákl. přenesená",J403,0)</f>
        <v>0</v>
      </c>
      <c r="BH403" s="211">
        <f>IF(N403="sníž. přenesená",J403,0)</f>
        <v>0</v>
      </c>
      <c r="BI403" s="211">
        <f>IF(N403="nulová",J403,0)</f>
        <v>0</v>
      </c>
      <c r="BJ403" s="15" t="s">
        <v>76</v>
      </c>
      <c r="BK403" s="211">
        <f>ROUND(I403*H403,2)</f>
        <v>0</v>
      </c>
      <c r="BL403" s="15" t="s">
        <v>231</v>
      </c>
      <c r="BM403" s="15" t="s">
        <v>789</v>
      </c>
    </row>
    <row r="404" s="11" customFormat="1">
      <c r="B404" s="212"/>
      <c r="C404" s="213"/>
      <c r="D404" s="214" t="s">
        <v>148</v>
      </c>
      <c r="E404" s="215" t="s">
        <v>1</v>
      </c>
      <c r="F404" s="216" t="s">
        <v>790</v>
      </c>
      <c r="G404" s="213"/>
      <c r="H404" s="217">
        <v>0.90000000000000002</v>
      </c>
      <c r="I404" s="218"/>
      <c r="J404" s="213"/>
      <c r="K404" s="213"/>
      <c r="L404" s="219"/>
      <c r="M404" s="220"/>
      <c r="N404" s="221"/>
      <c r="O404" s="221"/>
      <c r="P404" s="221"/>
      <c r="Q404" s="221"/>
      <c r="R404" s="221"/>
      <c r="S404" s="221"/>
      <c r="T404" s="222"/>
      <c r="AT404" s="223" t="s">
        <v>148</v>
      </c>
      <c r="AU404" s="223" t="s">
        <v>78</v>
      </c>
      <c r="AV404" s="11" t="s">
        <v>78</v>
      </c>
      <c r="AW404" s="11" t="s">
        <v>30</v>
      </c>
      <c r="AX404" s="11" t="s">
        <v>68</v>
      </c>
      <c r="AY404" s="223" t="s">
        <v>134</v>
      </c>
    </row>
    <row r="405" s="12" customFormat="1">
      <c r="B405" s="224"/>
      <c r="C405" s="225"/>
      <c r="D405" s="214" t="s">
        <v>148</v>
      </c>
      <c r="E405" s="226" t="s">
        <v>1</v>
      </c>
      <c r="F405" s="227" t="s">
        <v>150</v>
      </c>
      <c r="G405" s="225"/>
      <c r="H405" s="228">
        <v>0.90000000000000002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AT405" s="234" t="s">
        <v>148</v>
      </c>
      <c r="AU405" s="234" t="s">
        <v>78</v>
      </c>
      <c r="AV405" s="12" t="s">
        <v>142</v>
      </c>
      <c r="AW405" s="12" t="s">
        <v>4</v>
      </c>
      <c r="AX405" s="12" t="s">
        <v>76</v>
      </c>
      <c r="AY405" s="234" t="s">
        <v>134</v>
      </c>
    </row>
    <row r="406" s="1" customFormat="1" ht="16.5" customHeight="1">
      <c r="B406" s="36"/>
      <c r="C406" s="200" t="s">
        <v>791</v>
      </c>
      <c r="D406" s="200" t="s">
        <v>137</v>
      </c>
      <c r="E406" s="201" t="s">
        <v>792</v>
      </c>
      <c r="F406" s="202" t="s">
        <v>793</v>
      </c>
      <c r="G406" s="203" t="s">
        <v>146</v>
      </c>
      <c r="H406" s="204">
        <v>21.600000000000001</v>
      </c>
      <c r="I406" s="205"/>
      <c r="J406" s="206">
        <f>ROUND(I406*H406,2)</f>
        <v>0</v>
      </c>
      <c r="K406" s="202" t="s">
        <v>1</v>
      </c>
      <c r="L406" s="41"/>
      <c r="M406" s="207" t="s">
        <v>1</v>
      </c>
      <c r="N406" s="208" t="s">
        <v>39</v>
      </c>
      <c r="O406" s="77"/>
      <c r="P406" s="209">
        <f>O406*H406</f>
        <v>0</v>
      </c>
      <c r="Q406" s="209">
        <v>0.00029999999999999997</v>
      </c>
      <c r="R406" s="209">
        <f>Q406*H406</f>
        <v>0.0064799999999999996</v>
      </c>
      <c r="S406" s="209">
        <v>0</v>
      </c>
      <c r="T406" s="210">
        <f>S406*H406</f>
        <v>0</v>
      </c>
      <c r="AR406" s="15" t="s">
        <v>231</v>
      </c>
      <c r="AT406" s="15" t="s">
        <v>137</v>
      </c>
      <c r="AU406" s="15" t="s">
        <v>78</v>
      </c>
      <c r="AY406" s="15" t="s">
        <v>134</v>
      </c>
      <c r="BE406" s="211">
        <f>IF(N406="základní",J406,0)</f>
        <v>0</v>
      </c>
      <c r="BF406" s="211">
        <f>IF(N406="snížená",J406,0)</f>
        <v>0</v>
      </c>
      <c r="BG406" s="211">
        <f>IF(N406="zákl. přenesená",J406,0)</f>
        <v>0</v>
      </c>
      <c r="BH406" s="211">
        <f>IF(N406="sníž. přenesená",J406,0)</f>
        <v>0</v>
      </c>
      <c r="BI406" s="211">
        <f>IF(N406="nulová",J406,0)</f>
        <v>0</v>
      </c>
      <c r="BJ406" s="15" t="s">
        <v>76</v>
      </c>
      <c r="BK406" s="211">
        <f>ROUND(I406*H406,2)</f>
        <v>0</v>
      </c>
      <c r="BL406" s="15" t="s">
        <v>231</v>
      </c>
      <c r="BM406" s="15" t="s">
        <v>794</v>
      </c>
    </row>
    <row r="407" s="11" customFormat="1">
      <c r="B407" s="212"/>
      <c r="C407" s="213"/>
      <c r="D407" s="214" t="s">
        <v>148</v>
      </c>
      <c r="E407" s="215" t="s">
        <v>1</v>
      </c>
      <c r="F407" s="216" t="s">
        <v>779</v>
      </c>
      <c r="G407" s="213"/>
      <c r="H407" s="217">
        <v>7.5999999999999996</v>
      </c>
      <c r="I407" s="218"/>
      <c r="J407" s="213"/>
      <c r="K407" s="213"/>
      <c r="L407" s="219"/>
      <c r="M407" s="220"/>
      <c r="N407" s="221"/>
      <c r="O407" s="221"/>
      <c r="P407" s="221"/>
      <c r="Q407" s="221"/>
      <c r="R407" s="221"/>
      <c r="S407" s="221"/>
      <c r="T407" s="222"/>
      <c r="AT407" s="223" t="s">
        <v>148</v>
      </c>
      <c r="AU407" s="223" t="s">
        <v>78</v>
      </c>
      <c r="AV407" s="11" t="s">
        <v>78</v>
      </c>
      <c r="AW407" s="11" t="s">
        <v>30</v>
      </c>
      <c r="AX407" s="11" t="s">
        <v>68</v>
      </c>
      <c r="AY407" s="223" t="s">
        <v>134</v>
      </c>
    </row>
    <row r="408" s="11" customFormat="1">
      <c r="B408" s="212"/>
      <c r="C408" s="213"/>
      <c r="D408" s="214" t="s">
        <v>148</v>
      </c>
      <c r="E408" s="215" t="s">
        <v>1</v>
      </c>
      <c r="F408" s="216" t="s">
        <v>780</v>
      </c>
      <c r="G408" s="213"/>
      <c r="H408" s="217">
        <v>14</v>
      </c>
      <c r="I408" s="218"/>
      <c r="J408" s="213"/>
      <c r="K408" s="213"/>
      <c r="L408" s="219"/>
      <c r="M408" s="220"/>
      <c r="N408" s="221"/>
      <c r="O408" s="221"/>
      <c r="P408" s="221"/>
      <c r="Q408" s="221"/>
      <c r="R408" s="221"/>
      <c r="S408" s="221"/>
      <c r="T408" s="222"/>
      <c r="AT408" s="223" t="s">
        <v>148</v>
      </c>
      <c r="AU408" s="223" t="s">
        <v>78</v>
      </c>
      <c r="AV408" s="11" t="s">
        <v>78</v>
      </c>
      <c r="AW408" s="11" t="s">
        <v>30</v>
      </c>
      <c r="AX408" s="11" t="s">
        <v>68</v>
      </c>
      <c r="AY408" s="223" t="s">
        <v>134</v>
      </c>
    </row>
    <row r="409" s="12" customFormat="1">
      <c r="B409" s="224"/>
      <c r="C409" s="225"/>
      <c r="D409" s="214" t="s">
        <v>148</v>
      </c>
      <c r="E409" s="226" t="s">
        <v>1</v>
      </c>
      <c r="F409" s="227" t="s">
        <v>150</v>
      </c>
      <c r="G409" s="225"/>
      <c r="H409" s="228">
        <v>21.600000000000001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AT409" s="234" t="s">
        <v>148</v>
      </c>
      <c r="AU409" s="234" t="s">
        <v>78</v>
      </c>
      <c r="AV409" s="12" t="s">
        <v>142</v>
      </c>
      <c r="AW409" s="12" t="s">
        <v>4</v>
      </c>
      <c r="AX409" s="12" t="s">
        <v>76</v>
      </c>
      <c r="AY409" s="234" t="s">
        <v>134</v>
      </c>
    </row>
    <row r="410" s="1" customFormat="1" ht="16.5" customHeight="1">
      <c r="B410" s="36"/>
      <c r="C410" s="200" t="s">
        <v>795</v>
      </c>
      <c r="D410" s="200" t="s">
        <v>137</v>
      </c>
      <c r="E410" s="201" t="s">
        <v>796</v>
      </c>
      <c r="F410" s="202" t="s">
        <v>797</v>
      </c>
      <c r="G410" s="203" t="s">
        <v>157</v>
      </c>
      <c r="H410" s="204">
        <v>9.4900000000000002</v>
      </c>
      <c r="I410" s="205"/>
      <c r="J410" s="206">
        <f>ROUND(I410*H410,2)</f>
        <v>0</v>
      </c>
      <c r="K410" s="202" t="s">
        <v>1</v>
      </c>
      <c r="L410" s="41"/>
      <c r="M410" s="207" t="s">
        <v>1</v>
      </c>
      <c r="N410" s="208" t="s">
        <v>39</v>
      </c>
      <c r="O410" s="77"/>
      <c r="P410" s="209">
        <f>O410*H410</f>
        <v>0</v>
      </c>
      <c r="Q410" s="209">
        <v>3.0000000000000001E-05</v>
      </c>
      <c r="R410" s="209">
        <f>Q410*H410</f>
        <v>0.00028470000000000004</v>
      </c>
      <c r="S410" s="209">
        <v>0</v>
      </c>
      <c r="T410" s="210">
        <f>S410*H410</f>
        <v>0</v>
      </c>
      <c r="AR410" s="15" t="s">
        <v>231</v>
      </c>
      <c r="AT410" s="15" t="s">
        <v>137</v>
      </c>
      <c r="AU410" s="15" t="s">
        <v>78</v>
      </c>
      <c r="AY410" s="15" t="s">
        <v>134</v>
      </c>
      <c r="BE410" s="211">
        <f>IF(N410="základní",J410,0)</f>
        <v>0</v>
      </c>
      <c r="BF410" s="211">
        <f>IF(N410="snížená",J410,0)</f>
        <v>0</v>
      </c>
      <c r="BG410" s="211">
        <f>IF(N410="zákl. přenesená",J410,0)</f>
        <v>0</v>
      </c>
      <c r="BH410" s="211">
        <f>IF(N410="sníž. přenesená",J410,0)</f>
        <v>0</v>
      </c>
      <c r="BI410" s="211">
        <f>IF(N410="nulová",J410,0)</f>
        <v>0</v>
      </c>
      <c r="BJ410" s="15" t="s">
        <v>76</v>
      </c>
      <c r="BK410" s="211">
        <f>ROUND(I410*H410,2)</f>
        <v>0</v>
      </c>
      <c r="BL410" s="15" t="s">
        <v>231</v>
      </c>
      <c r="BM410" s="15" t="s">
        <v>798</v>
      </c>
    </row>
    <row r="411" s="13" customFormat="1">
      <c r="B411" s="235"/>
      <c r="C411" s="236"/>
      <c r="D411" s="214" t="s">
        <v>148</v>
      </c>
      <c r="E411" s="237" t="s">
        <v>1</v>
      </c>
      <c r="F411" s="238" t="s">
        <v>799</v>
      </c>
      <c r="G411" s="236"/>
      <c r="H411" s="237" t="s">
        <v>1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AT411" s="244" t="s">
        <v>148</v>
      </c>
      <c r="AU411" s="244" t="s">
        <v>78</v>
      </c>
      <c r="AV411" s="13" t="s">
        <v>76</v>
      </c>
      <c r="AW411" s="13" t="s">
        <v>30</v>
      </c>
      <c r="AX411" s="13" t="s">
        <v>68</v>
      </c>
      <c r="AY411" s="244" t="s">
        <v>134</v>
      </c>
    </row>
    <row r="412" s="11" customFormat="1">
      <c r="B412" s="212"/>
      <c r="C412" s="213"/>
      <c r="D412" s="214" t="s">
        <v>148</v>
      </c>
      <c r="E412" s="215" t="s">
        <v>1</v>
      </c>
      <c r="F412" s="216" t="s">
        <v>800</v>
      </c>
      <c r="G412" s="213"/>
      <c r="H412" s="217">
        <v>9.4900000000000002</v>
      </c>
      <c r="I412" s="218"/>
      <c r="J412" s="213"/>
      <c r="K412" s="213"/>
      <c r="L412" s="219"/>
      <c r="M412" s="220"/>
      <c r="N412" s="221"/>
      <c r="O412" s="221"/>
      <c r="P412" s="221"/>
      <c r="Q412" s="221"/>
      <c r="R412" s="221"/>
      <c r="S412" s="221"/>
      <c r="T412" s="222"/>
      <c r="AT412" s="223" t="s">
        <v>148</v>
      </c>
      <c r="AU412" s="223" t="s">
        <v>78</v>
      </c>
      <c r="AV412" s="11" t="s">
        <v>78</v>
      </c>
      <c r="AW412" s="11" t="s">
        <v>30</v>
      </c>
      <c r="AX412" s="11" t="s">
        <v>68</v>
      </c>
      <c r="AY412" s="223" t="s">
        <v>134</v>
      </c>
    </row>
    <row r="413" s="12" customFormat="1">
      <c r="B413" s="224"/>
      <c r="C413" s="225"/>
      <c r="D413" s="214" t="s">
        <v>148</v>
      </c>
      <c r="E413" s="226" t="s">
        <v>1</v>
      </c>
      <c r="F413" s="227" t="s">
        <v>150</v>
      </c>
      <c r="G413" s="225"/>
      <c r="H413" s="228">
        <v>9.4900000000000002</v>
      </c>
      <c r="I413" s="229"/>
      <c r="J413" s="225"/>
      <c r="K413" s="225"/>
      <c r="L413" s="230"/>
      <c r="M413" s="231"/>
      <c r="N413" s="232"/>
      <c r="O413" s="232"/>
      <c r="P413" s="232"/>
      <c r="Q413" s="232"/>
      <c r="R413" s="232"/>
      <c r="S413" s="232"/>
      <c r="T413" s="233"/>
      <c r="AT413" s="234" t="s">
        <v>148</v>
      </c>
      <c r="AU413" s="234" t="s">
        <v>78</v>
      </c>
      <c r="AV413" s="12" t="s">
        <v>142</v>
      </c>
      <c r="AW413" s="12" t="s">
        <v>4</v>
      </c>
      <c r="AX413" s="12" t="s">
        <v>76</v>
      </c>
      <c r="AY413" s="234" t="s">
        <v>134</v>
      </c>
    </row>
    <row r="414" s="1" customFormat="1" ht="16.5" customHeight="1">
      <c r="B414" s="36"/>
      <c r="C414" s="200" t="s">
        <v>801</v>
      </c>
      <c r="D414" s="200" t="s">
        <v>137</v>
      </c>
      <c r="E414" s="201" t="s">
        <v>802</v>
      </c>
      <c r="F414" s="202" t="s">
        <v>803</v>
      </c>
      <c r="G414" s="203" t="s">
        <v>140</v>
      </c>
      <c r="H414" s="204">
        <v>3</v>
      </c>
      <c r="I414" s="205"/>
      <c r="J414" s="206">
        <f>ROUND(I414*H414,2)</f>
        <v>0</v>
      </c>
      <c r="K414" s="202" t="s">
        <v>1</v>
      </c>
      <c r="L414" s="41"/>
      <c r="M414" s="207" t="s">
        <v>1</v>
      </c>
      <c r="N414" s="208" t="s">
        <v>39</v>
      </c>
      <c r="O414" s="77"/>
      <c r="P414" s="209">
        <f>O414*H414</f>
        <v>0</v>
      </c>
      <c r="Q414" s="209">
        <v>0</v>
      </c>
      <c r="R414" s="209">
        <f>Q414*H414</f>
        <v>0</v>
      </c>
      <c r="S414" s="209">
        <v>0</v>
      </c>
      <c r="T414" s="210">
        <f>S414*H414</f>
        <v>0</v>
      </c>
      <c r="AR414" s="15" t="s">
        <v>231</v>
      </c>
      <c r="AT414" s="15" t="s">
        <v>137</v>
      </c>
      <c r="AU414" s="15" t="s">
        <v>78</v>
      </c>
      <c r="AY414" s="15" t="s">
        <v>134</v>
      </c>
      <c r="BE414" s="211">
        <f>IF(N414="základní",J414,0)</f>
        <v>0</v>
      </c>
      <c r="BF414" s="211">
        <f>IF(N414="snížená",J414,0)</f>
        <v>0</v>
      </c>
      <c r="BG414" s="211">
        <f>IF(N414="zákl. přenesená",J414,0)</f>
        <v>0</v>
      </c>
      <c r="BH414" s="211">
        <f>IF(N414="sníž. přenesená",J414,0)</f>
        <v>0</v>
      </c>
      <c r="BI414" s="211">
        <f>IF(N414="nulová",J414,0)</f>
        <v>0</v>
      </c>
      <c r="BJ414" s="15" t="s">
        <v>76</v>
      </c>
      <c r="BK414" s="211">
        <f>ROUND(I414*H414,2)</f>
        <v>0</v>
      </c>
      <c r="BL414" s="15" t="s">
        <v>231</v>
      </c>
      <c r="BM414" s="15" t="s">
        <v>804</v>
      </c>
    </row>
    <row r="415" s="1" customFormat="1" ht="22.5" customHeight="1">
      <c r="B415" s="36"/>
      <c r="C415" s="200" t="s">
        <v>805</v>
      </c>
      <c r="D415" s="200" t="s">
        <v>137</v>
      </c>
      <c r="E415" s="201" t="s">
        <v>806</v>
      </c>
      <c r="F415" s="202" t="s">
        <v>807</v>
      </c>
      <c r="G415" s="203" t="s">
        <v>304</v>
      </c>
      <c r="H415" s="204">
        <v>0.42099999999999999</v>
      </c>
      <c r="I415" s="205"/>
      <c r="J415" s="206">
        <f>ROUND(I415*H415,2)</f>
        <v>0</v>
      </c>
      <c r="K415" s="202" t="s">
        <v>141</v>
      </c>
      <c r="L415" s="41"/>
      <c r="M415" s="207" t="s">
        <v>1</v>
      </c>
      <c r="N415" s="208" t="s">
        <v>39</v>
      </c>
      <c r="O415" s="77"/>
      <c r="P415" s="209">
        <f>O415*H415</f>
        <v>0</v>
      </c>
      <c r="Q415" s="209">
        <v>0</v>
      </c>
      <c r="R415" s="209">
        <f>Q415*H415</f>
        <v>0</v>
      </c>
      <c r="S415" s="209">
        <v>0</v>
      </c>
      <c r="T415" s="210">
        <f>S415*H415</f>
        <v>0</v>
      </c>
      <c r="AR415" s="15" t="s">
        <v>231</v>
      </c>
      <c r="AT415" s="15" t="s">
        <v>137</v>
      </c>
      <c r="AU415" s="15" t="s">
        <v>78</v>
      </c>
      <c r="AY415" s="15" t="s">
        <v>134</v>
      </c>
      <c r="BE415" s="211">
        <f>IF(N415="základní",J415,0)</f>
        <v>0</v>
      </c>
      <c r="BF415" s="211">
        <f>IF(N415="snížená",J415,0)</f>
        <v>0</v>
      </c>
      <c r="BG415" s="211">
        <f>IF(N415="zákl. přenesená",J415,0)</f>
        <v>0</v>
      </c>
      <c r="BH415" s="211">
        <f>IF(N415="sníž. přenesená",J415,0)</f>
        <v>0</v>
      </c>
      <c r="BI415" s="211">
        <f>IF(N415="nulová",J415,0)</f>
        <v>0</v>
      </c>
      <c r="BJ415" s="15" t="s">
        <v>76</v>
      </c>
      <c r="BK415" s="211">
        <f>ROUND(I415*H415,2)</f>
        <v>0</v>
      </c>
      <c r="BL415" s="15" t="s">
        <v>231</v>
      </c>
      <c r="BM415" s="15" t="s">
        <v>808</v>
      </c>
    </row>
    <row r="416" s="10" customFormat="1" ht="22.8" customHeight="1">
      <c r="B416" s="184"/>
      <c r="C416" s="185"/>
      <c r="D416" s="186" t="s">
        <v>67</v>
      </c>
      <c r="E416" s="198" t="s">
        <v>809</v>
      </c>
      <c r="F416" s="198" t="s">
        <v>810</v>
      </c>
      <c r="G416" s="185"/>
      <c r="H416" s="185"/>
      <c r="I416" s="188"/>
      <c r="J416" s="199">
        <f>BK416</f>
        <v>0</v>
      </c>
      <c r="K416" s="185"/>
      <c r="L416" s="190"/>
      <c r="M416" s="191"/>
      <c r="N416" s="192"/>
      <c r="O416" s="192"/>
      <c r="P416" s="193">
        <f>SUM(P417:P423)</f>
        <v>0</v>
      </c>
      <c r="Q416" s="192"/>
      <c r="R416" s="193">
        <f>SUM(R417:R423)</f>
        <v>0.0041099999999999999</v>
      </c>
      <c r="S416" s="192"/>
      <c r="T416" s="194">
        <f>SUM(T417:T423)</f>
        <v>0</v>
      </c>
      <c r="AR416" s="195" t="s">
        <v>78</v>
      </c>
      <c r="AT416" s="196" t="s">
        <v>67</v>
      </c>
      <c r="AU416" s="196" t="s">
        <v>76</v>
      </c>
      <c r="AY416" s="195" t="s">
        <v>134</v>
      </c>
      <c r="BK416" s="197">
        <f>SUM(BK417:BK423)</f>
        <v>0</v>
      </c>
    </row>
    <row r="417" s="1" customFormat="1" ht="16.5" customHeight="1">
      <c r="B417" s="36"/>
      <c r="C417" s="200" t="s">
        <v>811</v>
      </c>
      <c r="D417" s="200" t="s">
        <v>137</v>
      </c>
      <c r="E417" s="201" t="s">
        <v>812</v>
      </c>
      <c r="F417" s="202" t="s">
        <v>813</v>
      </c>
      <c r="G417" s="203" t="s">
        <v>146</v>
      </c>
      <c r="H417" s="204">
        <v>5</v>
      </c>
      <c r="I417" s="205"/>
      <c r="J417" s="206">
        <f>ROUND(I417*H417,2)</f>
        <v>0</v>
      </c>
      <c r="K417" s="202" t="s">
        <v>1</v>
      </c>
      <c r="L417" s="41"/>
      <c r="M417" s="207" t="s">
        <v>1</v>
      </c>
      <c r="N417" s="208" t="s">
        <v>39</v>
      </c>
      <c r="O417" s="77"/>
      <c r="P417" s="209">
        <f>O417*H417</f>
        <v>0</v>
      </c>
      <c r="Q417" s="209">
        <v>8.0000000000000007E-05</v>
      </c>
      <c r="R417" s="209">
        <f>Q417*H417</f>
        <v>0.00040000000000000002</v>
      </c>
      <c r="S417" s="209">
        <v>0</v>
      </c>
      <c r="T417" s="210">
        <f>S417*H417</f>
        <v>0</v>
      </c>
      <c r="AR417" s="15" t="s">
        <v>231</v>
      </c>
      <c r="AT417" s="15" t="s">
        <v>137</v>
      </c>
      <c r="AU417" s="15" t="s">
        <v>78</v>
      </c>
      <c r="AY417" s="15" t="s">
        <v>134</v>
      </c>
      <c r="BE417" s="211">
        <f>IF(N417="základní",J417,0)</f>
        <v>0</v>
      </c>
      <c r="BF417" s="211">
        <f>IF(N417="snížená",J417,0)</f>
        <v>0</v>
      </c>
      <c r="BG417" s="211">
        <f>IF(N417="zákl. přenesená",J417,0)</f>
        <v>0</v>
      </c>
      <c r="BH417" s="211">
        <f>IF(N417="sníž. přenesená",J417,0)</f>
        <v>0</v>
      </c>
      <c r="BI417" s="211">
        <f>IF(N417="nulová",J417,0)</f>
        <v>0</v>
      </c>
      <c r="BJ417" s="15" t="s">
        <v>76</v>
      </c>
      <c r="BK417" s="211">
        <f>ROUND(I417*H417,2)</f>
        <v>0</v>
      </c>
      <c r="BL417" s="15" t="s">
        <v>231</v>
      </c>
      <c r="BM417" s="15" t="s">
        <v>814</v>
      </c>
    </row>
    <row r="418" s="1" customFormat="1" ht="16.5" customHeight="1">
      <c r="B418" s="36"/>
      <c r="C418" s="200" t="s">
        <v>815</v>
      </c>
      <c r="D418" s="200" t="s">
        <v>137</v>
      </c>
      <c r="E418" s="201" t="s">
        <v>816</v>
      </c>
      <c r="F418" s="202" t="s">
        <v>817</v>
      </c>
      <c r="G418" s="203" t="s">
        <v>146</v>
      </c>
      <c r="H418" s="204">
        <v>5</v>
      </c>
      <c r="I418" s="205"/>
      <c r="J418" s="206">
        <f>ROUND(I418*H418,2)</f>
        <v>0</v>
      </c>
      <c r="K418" s="202" t="s">
        <v>1</v>
      </c>
      <c r="L418" s="41"/>
      <c r="M418" s="207" t="s">
        <v>1</v>
      </c>
      <c r="N418" s="208" t="s">
        <v>39</v>
      </c>
      <c r="O418" s="77"/>
      <c r="P418" s="209">
        <f>O418*H418</f>
        <v>0</v>
      </c>
      <c r="Q418" s="209">
        <v>0.00023000000000000001</v>
      </c>
      <c r="R418" s="209">
        <f>Q418*H418</f>
        <v>0.00115</v>
      </c>
      <c r="S418" s="209">
        <v>0</v>
      </c>
      <c r="T418" s="210">
        <f>S418*H418</f>
        <v>0</v>
      </c>
      <c r="AR418" s="15" t="s">
        <v>231</v>
      </c>
      <c r="AT418" s="15" t="s">
        <v>137</v>
      </c>
      <c r="AU418" s="15" t="s">
        <v>78</v>
      </c>
      <c r="AY418" s="15" t="s">
        <v>134</v>
      </c>
      <c r="BE418" s="211">
        <f>IF(N418="základní",J418,0)</f>
        <v>0</v>
      </c>
      <c r="BF418" s="211">
        <f>IF(N418="snížená",J418,0)</f>
        <v>0</v>
      </c>
      <c r="BG418" s="211">
        <f>IF(N418="zákl. přenesená",J418,0)</f>
        <v>0</v>
      </c>
      <c r="BH418" s="211">
        <f>IF(N418="sníž. přenesená",J418,0)</f>
        <v>0</v>
      </c>
      <c r="BI418" s="211">
        <f>IF(N418="nulová",J418,0)</f>
        <v>0</v>
      </c>
      <c r="BJ418" s="15" t="s">
        <v>76</v>
      </c>
      <c r="BK418" s="211">
        <f>ROUND(I418*H418,2)</f>
        <v>0</v>
      </c>
      <c r="BL418" s="15" t="s">
        <v>231</v>
      </c>
      <c r="BM418" s="15" t="s">
        <v>818</v>
      </c>
    </row>
    <row r="419" s="1" customFormat="1" ht="16.5" customHeight="1">
      <c r="B419" s="36"/>
      <c r="C419" s="200" t="s">
        <v>819</v>
      </c>
      <c r="D419" s="200" t="s">
        <v>137</v>
      </c>
      <c r="E419" s="201" t="s">
        <v>820</v>
      </c>
      <c r="F419" s="202" t="s">
        <v>821</v>
      </c>
      <c r="G419" s="203" t="s">
        <v>146</v>
      </c>
      <c r="H419" s="204">
        <v>3</v>
      </c>
      <c r="I419" s="205"/>
      <c r="J419" s="206">
        <f>ROUND(I419*H419,2)</f>
        <v>0</v>
      </c>
      <c r="K419" s="202" t="s">
        <v>1</v>
      </c>
      <c r="L419" s="41"/>
      <c r="M419" s="207" t="s">
        <v>1</v>
      </c>
      <c r="N419" s="208" t="s">
        <v>39</v>
      </c>
      <c r="O419" s="77"/>
      <c r="P419" s="209">
        <f>O419*H419</f>
        <v>0</v>
      </c>
      <c r="Q419" s="209">
        <v>0.00023000000000000001</v>
      </c>
      <c r="R419" s="209">
        <f>Q419*H419</f>
        <v>0.00069000000000000008</v>
      </c>
      <c r="S419" s="209">
        <v>0</v>
      </c>
      <c r="T419" s="210">
        <f>S419*H419</f>
        <v>0</v>
      </c>
      <c r="AR419" s="15" t="s">
        <v>231</v>
      </c>
      <c r="AT419" s="15" t="s">
        <v>137</v>
      </c>
      <c r="AU419" s="15" t="s">
        <v>78</v>
      </c>
      <c r="AY419" s="15" t="s">
        <v>134</v>
      </c>
      <c r="BE419" s="211">
        <f>IF(N419="základní",J419,0)</f>
        <v>0</v>
      </c>
      <c r="BF419" s="211">
        <f>IF(N419="snížená",J419,0)</f>
        <v>0</v>
      </c>
      <c r="BG419" s="211">
        <f>IF(N419="zákl. přenesená",J419,0)</f>
        <v>0</v>
      </c>
      <c r="BH419" s="211">
        <f>IF(N419="sníž. přenesená",J419,0)</f>
        <v>0</v>
      </c>
      <c r="BI419" s="211">
        <f>IF(N419="nulová",J419,0)</f>
        <v>0</v>
      </c>
      <c r="BJ419" s="15" t="s">
        <v>76</v>
      </c>
      <c r="BK419" s="211">
        <f>ROUND(I419*H419,2)</f>
        <v>0</v>
      </c>
      <c r="BL419" s="15" t="s">
        <v>231</v>
      </c>
      <c r="BM419" s="15" t="s">
        <v>822</v>
      </c>
    </row>
    <row r="420" s="1" customFormat="1" ht="22.5" customHeight="1">
      <c r="B420" s="36"/>
      <c r="C420" s="200" t="s">
        <v>823</v>
      </c>
      <c r="D420" s="200" t="s">
        <v>137</v>
      </c>
      <c r="E420" s="201" t="s">
        <v>824</v>
      </c>
      <c r="F420" s="202" t="s">
        <v>825</v>
      </c>
      <c r="G420" s="203" t="s">
        <v>140</v>
      </c>
      <c r="H420" s="204">
        <v>2</v>
      </c>
      <c r="I420" s="205"/>
      <c r="J420" s="206">
        <f>ROUND(I420*H420,2)</f>
        <v>0</v>
      </c>
      <c r="K420" s="202" t="s">
        <v>1</v>
      </c>
      <c r="L420" s="41"/>
      <c r="M420" s="207" t="s">
        <v>1</v>
      </c>
      <c r="N420" s="208" t="s">
        <v>39</v>
      </c>
      <c r="O420" s="77"/>
      <c r="P420" s="209">
        <f>O420*H420</f>
        <v>0</v>
      </c>
      <c r="Q420" s="209">
        <v>9.0000000000000006E-05</v>
      </c>
      <c r="R420" s="209">
        <f>Q420*H420</f>
        <v>0.00018000000000000001</v>
      </c>
      <c r="S420" s="209">
        <v>0</v>
      </c>
      <c r="T420" s="210">
        <f>S420*H420</f>
        <v>0</v>
      </c>
      <c r="AR420" s="15" t="s">
        <v>231</v>
      </c>
      <c r="AT420" s="15" t="s">
        <v>137</v>
      </c>
      <c r="AU420" s="15" t="s">
        <v>78</v>
      </c>
      <c r="AY420" s="15" t="s">
        <v>134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15" t="s">
        <v>76</v>
      </c>
      <c r="BK420" s="211">
        <f>ROUND(I420*H420,2)</f>
        <v>0</v>
      </c>
      <c r="BL420" s="15" t="s">
        <v>231</v>
      </c>
      <c r="BM420" s="15" t="s">
        <v>826</v>
      </c>
    </row>
    <row r="421" s="1" customFormat="1" ht="22.5" customHeight="1">
      <c r="B421" s="36"/>
      <c r="C421" s="200" t="s">
        <v>827</v>
      </c>
      <c r="D421" s="200" t="s">
        <v>137</v>
      </c>
      <c r="E421" s="201" t="s">
        <v>828</v>
      </c>
      <c r="F421" s="202" t="s">
        <v>829</v>
      </c>
      <c r="G421" s="203" t="s">
        <v>157</v>
      </c>
      <c r="H421" s="204">
        <v>8</v>
      </c>
      <c r="I421" s="205"/>
      <c r="J421" s="206">
        <f>ROUND(I421*H421,2)</f>
        <v>0</v>
      </c>
      <c r="K421" s="202" t="s">
        <v>1</v>
      </c>
      <c r="L421" s="41"/>
      <c r="M421" s="207" t="s">
        <v>1</v>
      </c>
      <c r="N421" s="208" t="s">
        <v>39</v>
      </c>
      <c r="O421" s="77"/>
      <c r="P421" s="209">
        <f>O421*H421</f>
        <v>0</v>
      </c>
      <c r="Q421" s="209">
        <v>2.0000000000000002E-05</v>
      </c>
      <c r="R421" s="209">
        <f>Q421*H421</f>
        <v>0.00016000000000000001</v>
      </c>
      <c r="S421" s="209">
        <v>0</v>
      </c>
      <c r="T421" s="210">
        <f>S421*H421</f>
        <v>0</v>
      </c>
      <c r="AR421" s="15" t="s">
        <v>231</v>
      </c>
      <c r="AT421" s="15" t="s">
        <v>137</v>
      </c>
      <c r="AU421" s="15" t="s">
        <v>78</v>
      </c>
      <c r="AY421" s="15" t="s">
        <v>134</v>
      </c>
      <c r="BE421" s="211">
        <f>IF(N421="základní",J421,0)</f>
        <v>0</v>
      </c>
      <c r="BF421" s="211">
        <f>IF(N421="snížená",J421,0)</f>
        <v>0</v>
      </c>
      <c r="BG421" s="211">
        <f>IF(N421="zákl. přenesená",J421,0)</f>
        <v>0</v>
      </c>
      <c r="BH421" s="211">
        <f>IF(N421="sníž. přenesená",J421,0)</f>
        <v>0</v>
      </c>
      <c r="BI421" s="211">
        <f>IF(N421="nulová",J421,0)</f>
        <v>0</v>
      </c>
      <c r="BJ421" s="15" t="s">
        <v>76</v>
      </c>
      <c r="BK421" s="211">
        <f>ROUND(I421*H421,2)</f>
        <v>0</v>
      </c>
      <c r="BL421" s="15" t="s">
        <v>231</v>
      </c>
      <c r="BM421" s="15" t="s">
        <v>830</v>
      </c>
    </row>
    <row r="422" s="1" customFormat="1" ht="16.5" customHeight="1">
      <c r="B422" s="36"/>
      <c r="C422" s="200" t="s">
        <v>831</v>
      </c>
      <c r="D422" s="200" t="s">
        <v>137</v>
      </c>
      <c r="E422" s="201" t="s">
        <v>832</v>
      </c>
      <c r="F422" s="202" t="s">
        <v>833</v>
      </c>
      <c r="G422" s="203" t="s">
        <v>146</v>
      </c>
      <c r="H422" s="204">
        <v>3</v>
      </c>
      <c r="I422" s="205"/>
      <c r="J422" s="206">
        <f>ROUND(I422*H422,2)</f>
        <v>0</v>
      </c>
      <c r="K422" s="202" t="s">
        <v>1</v>
      </c>
      <c r="L422" s="41"/>
      <c r="M422" s="207" t="s">
        <v>1</v>
      </c>
      <c r="N422" s="208" t="s">
        <v>39</v>
      </c>
      <c r="O422" s="77"/>
      <c r="P422" s="209">
        <f>O422*H422</f>
        <v>0</v>
      </c>
      <c r="Q422" s="209">
        <v>0.00042999999999999999</v>
      </c>
      <c r="R422" s="209">
        <f>Q422*H422</f>
        <v>0.0012899999999999999</v>
      </c>
      <c r="S422" s="209">
        <v>0</v>
      </c>
      <c r="T422" s="210">
        <f>S422*H422</f>
        <v>0</v>
      </c>
      <c r="AR422" s="15" t="s">
        <v>231</v>
      </c>
      <c r="AT422" s="15" t="s">
        <v>137</v>
      </c>
      <c r="AU422" s="15" t="s">
        <v>78</v>
      </c>
      <c r="AY422" s="15" t="s">
        <v>134</v>
      </c>
      <c r="BE422" s="211">
        <f>IF(N422="základní",J422,0)</f>
        <v>0</v>
      </c>
      <c r="BF422" s="211">
        <f>IF(N422="snížená",J422,0)</f>
        <v>0</v>
      </c>
      <c r="BG422" s="211">
        <f>IF(N422="zákl. přenesená",J422,0)</f>
        <v>0</v>
      </c>
      <c r="BH422" s="211">
        <f>IF(N422="sníž. přenesená",J422,0)</f>
        <v>0</v>
      </c>
      <c r="BI422" s="211">
        <f>IF(N422="nulová",J422,0)</f>
        <v>0</v>
      </c>
      <c r="BJ422" s="15" t="s">
        <v>76</v>
      </c>
      <c r="BK422" s="211">
        <f>ROUND(I422*H422,2)</f>
        <v>0</v>
      </c>
      <c r="BL422" s="15" t="s">
        <v>231</v>
      </c>
      <c r="BM422" s="15" t="s">
        <v>834</v>
      </c>
    </row>
    <row r="423" s="1" customFormat="1" ht="16.5" customHeight="1">
      <c r="B423" s="36"/>
      <c r="C423" s="200" t="s">
        <v>835</v>
      </c>
      <c r="D423" s="200" t="s">
        <v>137</v>
      </c>
      <c r="E423" s="201" t="s">
        <v>836</v>
      </c>
      <c r="F423" s="202" t="s">
        <v>837</v>
      </c>
      <c r="G423" s="203" t="s">
        <v>157</v>
      </c>
      <c r="H423" s="204">
        <v>8</v>
      </c>
      <c r="I423" s="205"/>
      <c r="J423" s="206">
        <f>ROUND(I423*H423,2)</f>
        <v>0</v>
      </c>
      <c r="K423" s="202" t="s">
        <v>1</v>
      </c>
      <c r="L423" s="41"/>
      <c r="M423" s="207" t="s">
        <v>1</v>
      </c>
      <c r="N423" s="208" t="s">
        <v>39</v>
      </c>
      <c r="O423" s="77"/>
      <c r="P423" s="209">
        <f>O423*H423</f>
        <v>0</v>
      </c>
      <c r="Q423" s="209">
        <v>3.0000000000000001E-05</v>
      </c>
      <c r="R423" s="209">
        <f>Q423*H423</f>
        <v>0.00024000000000000001</v>
      </c>
      <c r="S423" s="209">
        <v>0</v>
      </c>
      <c r="T423" s="210">
        <f>S423*H423</f>
        <v>0</v>
      </c>
      <c r="AR423" s="15" t="s">
        <v>231</v>
      </c>
      <c r="AT423" s="15" t="s">
        <v>137</v>
      </c>
      <c r="AU423" s="15" t="s">
        <v>78</v>
      </c>
      <c r="AY423" s="15" t="s">
        <v>134</v>
      </c>
      <c r="BE423" s="211">
        <f>IF(N423="základní",J423,0)</f>
        <v>0</v>
      </c>
      <c r="BF423" s="211">
        <f>IF(N423="snížená",J423,0)</f>
        <v>0</v>
      </c>
      <c r="BG423" s="211">
        <f>IF(N423="zákl. přenesená",J423,0)</f>
        <v>0</v>
      </c>
      <c r="BH423" s="211">
        <f>IF(N423="sníž. přenesená",J423,0)</f>
        <v>0</v>
      </c>
      <c r="BI423" s="211">
        <f>IF(N423="nulová",J423,0)</f>
        <v>0</v>
      </c>
      <c r="BJ423" s="15" t="s">
        <v>76</v>
      </c>
      <c r="BK423" s="211">
        <f>ROUND(I423*H423,2)</f>
        <v>0</v>
      </c>
      <c r="BL423" s="15" t="s">
        <v>231</v>
      </c>
      <c r="BM423" s="15" t="s">
        <v>838</v>
      </c>
    </row>
    <row r="424" s="10" customFormat="1" ht="22.8" customHeight="1">
      <c r="B424" s="184"/>
      <c r="C424" s="185"/>
      <c r="D424" s="186" t="s">
        <v>67</v>
      </c>
      <c r="E424" s="198" t="s">
        <v>839</v>
      </c>
      <c r="F424" s="198" t="s">
        <v>840</v>
      </c>
      <c r="G424" s="185"/>
      <c r="H424" s="185"/>
      <c r="I424" s="188"/>
      <c r="J424" s="199">
        <f>BK424</f>
        <v>0</v>
      </c>
      <c r="K424" s="185"/>
      <c r="L424" s="190"/>
      <c r="M424" s="191"/>
      <c r="N424" s="192"/>
      <c r="O424" s="192"/>
      <c r="P424" s="193">
        <f>SUM(P425:P474)</f>
        <v>0</v>
      </c>
      <c r="Q424" s="192"/>
      <c r="R424" s="193">
        <f>SUM(R425:R474)</f>
        <v>0.13099457910000001</v>
      </c>
      <c r="S424" s="192"/>
      <c r="T424" s="194">
        <f>SUM(T425:T474)</f>
        <v>0.026693169999999999</v>
      </c>
      <c r="AR424" s="195" t="s">
        <v>78</v>
      </c>
      <c r="AT424" s="196" t="s">
        <v>67</v>
      </c>
      <c r="AU424" s="196" t="s">
        <v>76</v>
      </c>
      <c r="AY424" s="195" t="s">
        <v>134</v>
      </c>
      <c r="BK424" s="197">
        <f>SUM(BK425:BK474)</f>
        <v>0</v>
      </c>
    </row>
    <row r="425" s="1" customFormat="1" ht="16.5" customHeight="1">
      <c r="B425" s="36"/>
      <c r="C425" s="200" t="s">
        <v>841</v>
      </c>
      <c r="D425" s="200" t="s">
        <v>137</v>
      </c>
      <c r="E425" s="201" t="s">
        <v>842</v>
      </c>
      <c r="F425" s="202" t="s">
        <v>843</v>
      </c>
      <c r="G425" s="203" t="s">
        <v>146</v>
      </c>
      <c r="H425" s="204">
        <v>86.106999999999999</v>
      </c>
      <c r="I425" s="205"/>
      <c r="J425" s="206">
        <f>ROUND(I425*H425,2)</f>
        <v>0</v>
      </c>
      <c r="K425" s="202" t="s">
        <v>1</v>
      </c>
      <c r="L425" s="41"/>
      <c r="M425" s="207" t="s">
        <v>1</v>
      </c>
      <c r="N425" s="208" t="s">
        <v>39</v>
      </c>
      <c r="O425" s="77"/>
      <c r="P425" s="209">
        <f>O425*H425</f>
        <v>0</v>
      </c>
      <c r="Q425" s="209">
        <v>0</v>
      </c>
      <c r="R425" s="209">
        <f>Q425*H425</f>
        <v>0</v>
      </c>
      <c r="S425" s="209">
        <v>0</v>
      </c>
      <c r="T425" s="210">
        <f>S425*H425</f>
        <v>0</v>
      </c>
      <c r="AR425" s="15" t="s">
        <v>231</v>
      </c>
      <c r="AT425" s="15" t="s">
        <v>137</v>
      </c>
      <c r="AU425" s="15" t="s">
        <v>78</v>
      </c>
      <c r="AY425" s="15" t="s">
        <v>134</v>
      </c>
      <c r="BE425" s="211">
        <f>IF(N425="základní",J425,0)</f>
        <v>0</v>
      </c>
      <c r="BF425" s="211">
        <f>IF(N425="snížená",J425,0)</f>
        <v>0</v>
      </c>
      <c r="BG425" s="211">
        <f>IF(N425="zákl. přenesená",J425,0)</f>
        <v>0</v>
      </c>
      <c r="BH425" s="211">
        <f>IF(N425="sníž. přenesená",J425,0)</f>
        <v>0</v>
      </c>
      <c r="BI425" s="211">
        <f>IF(N425="nulová",J425,0)</f>
        <v>0</v>
      </c>
      <c r="BJ425" s="15" t="s">
        <v>76</v>
      </c>
      <c r="BK425" s="211">
        <f>ROUND(I425*H425,2)</f>
        <v>0</v>
      </c>
      <c r="BL425" s="15" t="s">
        <v>231</v>
      </c>
      <c r="BM425" s="15" t="s">
        <v>844</v>
      </c>
    </row>
    <row r="426" s="13" customFormat="1">
      <c r="B426" s="235"/>
      <c r="C426" s="236"/>
      <c r="D426" s="214" t="s">
        <v>148</v>
      </c>
      <c r="E426" s="237" t="s">
        <v>1</v>
      </c>
      <c r="F426" s="238" t="s">
        <v>753</v>
      </c>
      <c r="G426" s="236"/>
      <c r="H426" s="237" t="s">
        <v>1</v>
      </c>
      <c r="I426" s="239"/>
      <c r="J426" s="236"/>
      <c r="K426" s="236"/>
      <c r="L426" s="240"/>
      <c r="M426" s="241"/>
      <c r="N426" s="242"/>
      <c r="O426" s="242"/>
      <c r="P426" s="242"/>
      <c r="Q426" s="242"/>
      <c r="R426" s="242"/>
      <c r="S426" s="242"/>
      <c r="T426" s="243"/>
      <c r="AT426" s="244" t="s">
        <v>148</v>
      </c>
      <c r="AU426" s="244" t="s">
        <v>78</v>
      </c>
      <c r="AV426" s="13" t="s">
        <v>76</v>
      </c>
      <c r="AW426" s="13" t="s">
        <v>30</v>
      </c>
      <c r="AX426" s="13" t="s">
        <v>68</v>
      </c>
      <c r="AY426" s="244" t="s">
        <v>134</v>
      </c>
    </row>
    <row r="427" s="11" customFormat="1">
      <c r="B427" s="212"/>
      <c r="C427" s="213"/>
      <c r="D427" s="214" t="s">
        <v>148</v>
      </c>
      <c r="E427" s="215" t="s">
        <v>1</v>
      </c>
      <c r="F427" s="216" t="s">
        <v>845</v>
      </c>
      <c r="G427" s="213"/>
      <c r="H427" s="217">
        <v>53.145000000000003</v>
      </c>
      <c r="I427" s="218"/>
      <c r="J427" s="213"/>
      <c r="K427" s="213"/>
      <c r="L427" s="219"/>
      <c r="M427" s="220"/>
      <c r="N427" s="221"/>
      <c r="O427" s="221"/>
      <c r="P427" s="221"/>
      <c r="Q427" s="221"/>
      <c r="R427" s="221"/>
      <c r="S427" s="221"/>
      <c r="T427" s="222"/>
      <c r="AT427" s="223" t="s">
        <v>148</v>
      </c>
      <c r="AU427" s="223" t="s">
        <v>78</v>
      </c>
      <c r="AV427" s="11" t="s">
        <v>78</v>
      </c>
      <c r="AW427" s="11" t="s">
        <v>30</v>
      </c>
      <c r="AX427" s="11" t="s">
        <v>68</v>
      </c>
      <c r="AY427" s="223" t="s">
        <v>134</v>
      </c>
    </row>
    <row r="428" s="13" customFormat="1">
      <c r="B428" s="235"/>
      <c r="C428" s="236"/>
      <c r="D428" s="214" t="s">
        <v>148</v>
      </c>
      <c r="E428" s="237" t="s">
        <v>1</v>
      </c>
      <c r="F428" s="238" t="s">
        <v>297</v>
      </c>
      <c r="G428" s="236"/>
      <c r="H428" s="237" t="s">
        <v>1</v>
      </c>
      <c r="I428" s="239"/>
      <c r="J428" s="236"/>
      <c r="K428" s="236"/>
      <c r="L428" s="240"/>
      <c r="M428" s="241"/>
      <c r="N428" s="242"/>
      <c r="O428" s="242"/>
      <c r="P428" s="242"/>
      <c r="Q428" s="242"/>
      <c r="R428" s="242"/>
      <c r="S428" s="242"/>
      <c r="T428" s="243"/>
      <c r="AT428" s="244" t="s">
        <v>148</v>
      </c>
      <c r="AU428" s="244" t="s">
        <v>78</v>
      </c>
      <c r="AV428" s="13" t="s">
        <v>76</v>
      </c>
      <c r="AW428" s="13" t="s">
        <v>30</v>
      </c>
      <c r="AX428" s="13" t="s">
        <v>68</v>
      </c>
      <c r="AY428" s="244" t="s">
        <v>134</v>
      </c>
    </row>
    <row r="429" s="11" customFormat="1">
      <c r="B429" s="212"/>
      <c r="C429" s="213"/>
      <c r="D429" s="214" t="s">
        <v>148</v>
      </c>
      <c r="E429" s="215" t="s">
        <v>1</v>
      </c>
      <c r="F429" s="216" t="s">
        <v>846</v>
      </c>
      <c r="G429" s="213"/>
      <c r="H429" s="217">
        <v>19.942</v>
      </c>
      <c r="I429" s="218"/>
      <c r="J429" s="213"/>
      <c r="K429" s="213"/>
      <c r="L429" s="219"/>
      <c r="M429" s="220"/>
      <c r="N429" s="221"/>
      <c r="O429" s="221"/>
      <c r="P429" s="221"/>
      <c r="Q429" s="221"/>
      <c r="R429" s="221"/>
      <c r="S429" s="221"/>
      <c r="T429" s="222"/>
      <c r="AT429" s="223" t="s">
        <v>148</v>
      </c>
      <c r="AU429" s="223" t="s">
        <v>78</v>
      </c>
      <c r="AV429" s="11" t="s">
        <v>78</v>
      </c>
      <c r="AW429" s="11" t="s">
        <v>30</v>
      </c>
      <c r="AX429" s="11" t="s">
        <v>68</v>
      </c>
      <c r="AY429" s="223" t="s">
        <v>134</v>
      </c>
    </row>
    <row r="430" s="13" customFormat="1">
      <c r="B430" s="235"/>
      <c r="C430" s="236"/>
      <c r="D430" s="214" t="s">
        <v>148</v>
      </c>
      <c r="E430" s="237" t="s">
        <v>1</v>
      </c>
      <c r="F430" s="238" t="s">
        <v>847</v>
      </c>
      <c r="G430" s="236"/>
      <c r="H430" s="237" t="s">
        <v>1</v>
      </c>
      <c r="I430" s="239"/>
      <c r="J430" s="236"/>
      <c r="K430" s="236"/>
      <c r="L430" s="240"/>
      <c r="M430" s="241"/>
      <c r="N430" s="242"/>
      <c r="O430" s="242"/>
      <c r="P430" s="242"/>
      <c r="Q430" s="242"/>
      <c r="R430" s="242"/>
      <c r="S430" s="242"/>
      <c r="T430" s="243"/>
      <c r="AT430" s="244" t="s">
        <v>148</v>
      </c>
      <c r="AU430" s="244" t="s">
        <v>78</v>
      </c>
      <c r="AV430" s="13" t="s">
        <v>76</v>
      </c>
      <c r="AW430" s="13" t="s">
        <v>30</v>
      </c>
      <c r="AX430" s="13" t="s">
        <v>68</v>
      </c>
      <c r="AY430" s="244" t="s">
        <v>134</v>
      </c>
    </row>
    <row r="431" s="11" customFormat="1">
      <c r="B431" s="212"/>
      <c r="C431" s="213"/>
      <c r="D431" s="214" t="s">
        <v>148</v>
      </c>
      <c r="E431" s="215" t="s">
        <v>1</v>
      </c>
      <c r="F431" s="216" t="s">
        <v>848</v>
      </c>
      <c r="G431" s="213"/>
      <c r="H431" s="217">
        <v>4.8600000000000003</v>
      </c>
      <c r="I431" s="218"/>
      <c r="J431" s="213"/>
      <c r="K431" s="213"/>
      <c r="L431" s="219"/>
      <c r="M431" s="220"/>
      <c r="N431" s="221"/>
      <c r="O431" s="221"/>
      <c r="P431" s="221"/>
      <c r="Q431" s="221"/>
      <c r="R431" s="221"/>
      <c r="S431" s="221"/>
      <c r="T431" s="222"/>
      <c r="AT431" s="223" t="s">
        <v>148</v>
      </c>
      <c r="AU431" s="223" t="s">
        <v>78</v>
      </c>
      <c r="AV431" s="11" t="s">
        <v>78</v>
      </c>
      <c r="AW431" s="11" t="s">
        <v>30</v>
      </c>
      <c r="AX431" s="11" t="s">
        <v>68</v>
      </c>
      <c r="AY431" s="223" t="s">
        <v>134</v>
      </c>
    </row>
    <row r="432" s="13" customFormat="1">
      <c r="B432" s="235"/>
      <c r="C432" s="236"/>
      <c r="D432" s="214" t="s">
        <v>148</v>
      </c>
      <c r="E432" s="237" t="s">
        <v>1</v>
      </c>
      <c r="F432" s="238" t="s">
        <v>460</v>
      </c>
      <c r="G432" s="236"/>
      <c r="H432" s="237" t="s">
        <v>1</v>
      </c>
      <c r="I432" s="239"/>
      <c r="J432" s="236"/>
      <c r="K432" s="236"/>
      <c r="L432" s="240"/>
      <c r="M432" s="241"/>
      <c r="N432" s="242"/>
      <c r="O432" s="242"/>
      <c r="P432" s="242"/>
      <c r="Q432" s="242"/>
      <c r="R432" s="242"/>
      <c r="S432" s="242"/>
      <c r="T432" s="243"/>
      <c r="AT432" s="244" t="s">
        <v>148</v>
      </c>
      <c r="AU432" s="244" t="s">
        <v>78</v>
      </c>
      <c r="AV432" s="13" t="s">
        <v>76</v>
      </c>
      <c r="AW432" s="13" t="s">
        <v>30</v>
      </c>
      <c r="AX432" s="13" t="s">
        <v>68</v>
      </c>
      <c r="AY432" s="244" t="s">
        <v>134</v>
      </c>
    </row>
    <row r="433" s="11" customFormat="1">
      <c r="B433" s="212"/>
      <c r="C433" s="213"/>
      <c r="D433" s="214" t="s">
        <v>148</v>
      </c>
      <c r="E433" s="215" t="s">
        <v>1</v>
      </c>
      <c r="F433" s="216" t="s">
        <v>849</v>
      </c>
      <c r="G433" s="213"/>
      <c r="H433" s="217">
        <v>8.1600000000000001</v>
      </c>
      <c r="I433" s="218"/>
      <c r="J433" s="213"/>
      <c r="K433" s="213"/>
      <c r="L433" s="219"/>
      <c r="M433" s="220"/>
      <c r="N433" s="221"/>
      <c r="O433" s="221"/>
      <c r="P433" s="221"/>
      <c r="Q433" s="221"/>
      <c r="R433" s="221"/>
      <c r="S433" s="221"/>
      <c r="T433" s="222"/>
      <c r="AT433" s="223" t="s">
        <v>148</v>
      </c>
      <c r="AU433" s="223" t="s">
        <v>78</v>
      </c>
      <c r="AV433" s="11" t="s">
        <v>78</v>
      </c>
      <c r="AW433" s="11" t="s">
        <v>30</v>
      </c>
      <c r="AX433" s="11" t="s">
        <v>68</v>
      </c>
      <c r="AY433" s="223" t="s">
        <v>134</v>
      </c>
    </row>
    <row r="434" s="12" customFormat="1">
      <c r="B434" s="224"/>
      <c r="C434" s="225"/>
      <c r="D434" s="214" t="s">
        <v>148</v>
      </c>
      <c r="E434" s="226" t="s">
        <v>1</v>
      </c>
      <c r="F434" s="227" t="s">
        <v>150</v>
      </c>
      <c r="G434" s="225"/>
      <c r="H434" s="228">
        <v>86.106999999999999</v>
      </c>
      <c r="I434" s="229"/>
      <c r="J434" s="225"/>
      <c r="K434" s="225"/>
      <c r="L434" s="230"/>
      <c r="M434" s="231"/>
      <c r="N434" s="232"/>
      <c r="O434" s="232"/>
      <c r="P434" s="232"/>
      <c r="Q434" s="232"/>
      <c r="R434" s="232"/>
      <c r="S434" s="232"/>
      <c r="T434" s="233"/>
      <c r="AT434" s="234" t="s">
        <v>148</v>
      </c>
      <c r="AU434" s="234" t="s">
        <v>78</v>
      </c>
      <c r="AV434" s="12" t="s">
        <v>142</v>
      </c>
      <c r="AW434" s="12" t="s">
        <v>30</v>
      </c>
      <c r="AX434" s="12" t="s">
        <v>76</v>
      </c>
      <c r="AY434" s="234" t="s">
        <v>134</v>
      </c>
    </row>
    <row r="435" s="1" customFormat="1" ht="16.5" customHeight="1">
      <c r="B435" s="36"/>
      <c r="C435" s="200" t="s">
        <v>850</v>
      </c>
      <c r="D435" s="200" t="s">
        <v>137</v>
      </c>
      <c r="E435" s="201" t="s">
        <v>851</v>
      </c>
      <c r="F435" s="202" t="s">
        <v>852</v>
      </c>
      <c r="G435" s="203" t="s">
        <v>146</v>
      </c>
      <c r="H435" s="204">
        <v>86.106999999999999</v>
      </c>
      <c r="I435" s="205"/>
      <c r="J435" s="206">
        <f>ROUND(I435*H435,2)</f>
        <v>0</v>
      </c>
      <c r="K435" s="202" t="s">
        <v>1</v>
      </c>
      <c r="L435" s="41"/>
      <c r="M435" s="207" t="s">
        <v>1</v>
      </c>
      <c r="N435" s="208" t="s">
        <v>39</v>
      </c>
      <c r="O435" s="77"/>
      <c r="P435" s="209">
        <f>O435*H435</f>
        <v>0</v>
      </c>
      <c r="Q435" s="209">
        <v>0.001</v>
      </c>
      <c r="R435" s="209">
        <f>Q435*H435</f>
        <v>0.086107000000000003</v>
      </c>
      <c r="S435" s="209">
        <v>0.00031</v>
      </c>
      <c r="T435" s="210">
        <f>S435*H435</f>
        <v>0.026693169999999999</v>
      </c>
      <c r="AR435" s="15" t="s">
        <v>231</v>
      </c>
      <c r="AT435" s="15" t="s">
        <v>137</v>
      </c>
      <c r="AU435" s="15" t="s">
        <v>78</v>
      </c>
      <c r="AY435" s="15" t="s">
        <v>134</v>
      </c>
      <c r="BE435" s="211">
        <f>IF(N435="základní",J435,0)</f>
        <v>0</v>
      </c>
      <c r="BF435" s="211">
        <f>IF(N435="snížená",J435,0)</f>
        <v>0</v>
      </c>
      <c r="BG435" s="211">
        <f>IF(N435="zákl. přenesená",J435,0)</f>
        <v>0</v>
      </c>
      <c r="BH435" s="211">
        <f>IF(N435="sníž. přenesená",J435,0)</f>
        <v>0</v>
      </c>
      <c r="BI435" s="211">
        <f>IF(N435="nulová",J435,0)</f>
        <v>0</v>
      </c>
      <c r="BJ435" s="15" t="s">
        <v>76</v>
      </c>
      <c r="BK435" s="211">
        <f>ROUND(I435*H435,2)</f>
        <v>0</v>
      </c>
      <c r="BL435" s="15" t="s">
        <v>231</v>
      </c>
      <c r="BM435" s="15" t="s">
        <v>853</v>
      </c>
    </row>
    <row r="436" s="13" customFormat="1">
      <c r="B436" s="235"/>
      <c r="C436" s="236"/>
      <c r="D436" s="214" t="s">
        <v>148</v>
      </c>
      <c r="E436" s="237" t="s">
        <v>1</v>
      </c>
      <c r="F436" s="238" t="s">
        <v>753</v>
      </c>
      <c r="G436" s="236"/>
      <c r="H436" s="237" t="s">
        <v>1</v>
      </c>
      <c r="I436" s="239"/>
      <c r="J436" s="236"/>
      <c r="K436" s="236"/>
      <c r="L436" s="240"/>
      <c r="M436" s="241"/>
      <c r="N436" s="242"/>
      <c r="O436" s="242"/>
      <c r="P436" s="242"/>
      <c r="Q436" s="242"/>
      <c r="R436" s="242"/>
      <c r="S436" s="242"/>
      <c r="T436" s="243"/>
      <c r="AT436" s="244" t="s">
        <v>148</v>
      </c>
      <c r="AU436" s="244" t="s">
        <v>78</v>
      </c>
      <c r="AV436" s="13" t="s">
        <v>76</v>
      </c>
      <c r="AW436" s="13" t="s">
        <v>30</v>
      </c>
      <c r="AX436" s="13" t="s">
        <v>68</v>
      </c>
      <c r="AY436" s="244" t="s">
        <v>134</v>
      </c>
    </row>
    <row r="437" s="11" customFormat="1">
      <c r="B437" s="212"/>
      <c r="C437" s="213"/>
      <c r="D437" s="214" t="s">
        <v>148</v>
      </c>
      <c r="E437" s="215" t="s">
        <v>1</v>
      </c>
      <c r="F437" s="216" t="s">
        <v>845</v>
      </c>
      <c r="G437" s="213"/>
      <c r="H437" s="217">
        <v>53.145000000000003</v>
      </c>
      <c r="I437" s="218"/>
      <c r="J437" s="213"/>
      <c r="K437" s="213"/>
      <c r="L437" s="219"/>
      <c r="M437" s="220"/>
      <c r="N437" s="221"/>
      <c r="O437" s="221"/>
      <c r="P437" s="221"/>
      <c r="Q437" s="221"/>
      <c r="R437" s="221"/>
      <c r="S437" s="221"/>
      <c r="T437" s="222"/>
      <c r="AT437" s="223" t="s">
        <v>148</v>
      </c>
      <c r="AU437" s="223" t="s">
        <v>78</v>
      </c>
      <c r="AV437" s="11" t="s">
        <v>78</v>
      </c>
      <c r="AW437" s="11" t="s">
        <v>30</v>
      </c>
      <c r="AX437" s="11" t="s">
        <v>68</v>
      </c>
      <c r="AY437" s="223" t="s">
        <v>134</v>
      </c>
    </row>
    <row r="438" s="13" customFormat="1">
      <c r="B438" s="235"/>
      <c r="C438" s="236"/>
      <c r="D438" s="214" t="s">
        <v>148</v>
      </c>
      <c r="E438" s="237" t="s">
        <v>1</v>
      </c>
      <c r="F438" s="238" t="s">
        <v>297</v>
      </c>
      <c r="G438" s="236"/>
      <c r="H438" s="237" t="s">
        <v>1</v>
      </c>
      <c r="I438" s="239"/>
      <c r="J438" s="236"/>
      <c r="K438" s="236"/>
      <c r="L438" s="240"/>
      <c r="M438" s="241"/>
      <c r="N438" s="242"/>
      <c r="O438" s="242"/>
      <c r="P438" s="242"/>
      <c r="Q438" s="242"/>
      <c r="R438" s="242"/>
      <c r="S438" s="242"/>
      <c r="T438" s="243"/>
      <c r="AT438" s="244" t="s">
        <v>148</v>
      </c>
      <c r="AU438" s="244" t="s">
        <v>78</v>
      </c>
      <c r="AV438" s="13" t="s">
        <v>76</v>
      </c>
      <c r="AW438" s="13" t="s">
        <v>30</v>
      </c>
      <c r="AX438" s="13" t="s">
        <v>68</v>
      </c>
      <c r="AY438" s="244" t="s">
        <v>134</v>
      </c>
    </row>
    <row r="439" s="11" customFormat="1">
      <c r="B439" s="212"/>
      <c r="C439" s="213"/>
      <c r="D439" s="214" t="s">
        <v>148</v>
      </c>
      <c r="E439" s="215" t="s">
        <v>1</v>
      </c>
      <c r="F439" s="216" t="s">
        <v>846</v>
      </c>
      <c r="G439" s="213"/>
      <c r="H439" s="217">
        <v>19.942</v>
      </c>
      <c r="I439" s="218"/>
      <c r="J439" s="213"/>
      <c r="K439" s="213"/>
      <c r="L439" s="219"/>
      <c r="M439" s="220"/>
      <c r="N439" s="221"/>
      <c r="O439" s="221"/>
      <c r="P439" s="221"/>
      <c r="Q439" s="221"/>
      <c r="R439" s="221"/>
      <c r="S439" s="221"/>
      <c r="T439" s="222"/>
      <c r="AT439" s="223" t="s">
        <v>148</v>
      </c>
      <c r="AU439" s="223" t="s">
        <v>78</v>
      </c>
      <c r="AV439" s="11" t="s">
        <v>78</v>
      </c>
      <c r="AW439" s="11" t="s">
        <v>30</v>
      </c>
      <c r="AX439" s="11" t="s">
        <v>68</v>
      </c>
      <c r="AY439" s="223" t="s">
        <v>134</v>
      </c>
    </row>
    <row r="440" s="13" customFormat="1">
      <c r="B440" s="235"/>
      <c r="C440" s="236"/>
      <c r="D440" s="214" t="s">
        <v>148</v>
      </c>
      <c r="E440" s="237" t="s">
        <v>1</v>
      </c>
      <c r="F440" s="238" t="s">
        <v>847</v>
      </c>
      <c r="G440" s="236"/>
      <c r="H440" s="237" t="s">
        <v>1</v>
      </c>
      <c r="I440" s="239"/>
      <c r="J440" s="236"/>
      <c r="K440" s="236"/>
      <c r="L440" s="240"/>
      <c r="M440" s="241"/>
      <c r="N440" s="242"/>
      <c r="O440" s="242"/>
      <c r="P440" s="242"/>
      <c r="Q440" s="242"/>
      <c r="R440" s="242"/>
      <c r="S440" s="242"/>
      <c r="T440" s="243"/>
      <c r="AT440" s="244" t="s">
        <v>148</v>
      </c>
      <c r="AU440" s="244" t="s">
        <v>78</v>
      </c>
      <c r="AV440" s="13" t="s">
        <v>76</v>
      </c>
      <c r="AW440" s="13" t="s">
        <v>30</v>
      </c>
      <c r="AX440" s="13" t="s">
        <v>68</v>
      </c>
      <c r="AY440" s="244" t="s">
        <v>134</v>
      </c>
    </row>
    <row r="441" s="11" customFormat="1">
      <c r="B441" s="212"/>
      <c r="C441" s="213"/>
      <c r="D441" s="214" t="s">
        <v>148</v>
      </c>
      <c r="E441" s="215" t="s">
        <v>1</v>
      </c>
      <c r="F441" s="216" t="s">
        <v>848</v>
      </c>
      <c r="G441" s="213"/>
      <c r="H441" s="217">
        <v>4.8600000000000003</v>
      </c>
      <c r="I441" s="218"/>
      <c r="J441" s="213"/>
      <c r="K441" s="213"/>
      <c r="L441" s="219"/>
      <c r="M441" s="220"/>
      <c r="N441" s="221"/>
      <c r="O441" s="221"/>
      <c r="P441" s="221"/>
      <c r="Q441" s="221"/>
      <c r="R441" s="221"/>
      <c r="S441" s="221"/>
      <c r="T441" s="222"/>
      <c r="AT441" s="223" t="s">
        <v>148</v>
      </c>
      <c r="AU441" s="223" t="s">
        <v>78</v>
      </c>
      <c r="AV441" s="11" t="s">
        <v>78</v>
      </c>
      <c r="AW441" s="11" t="s">
        <v>30</v>
      </c>
      <c r="AX441" s="11" t="s">
        <v>68</v>
      </c>
      <c r="AY441" s="223" t="s">
        <v>134</v>
      </c>
    </row>
    <row r="442" s="13" customFormat="1">
      <c r="B442" s="235"/>
      <c r="C442" s="236"/>
      <c r="D442" s="214" t="s">
        <v>148</v>
      </c>
      <c r="E442" s="237" t="s">
        <v>1</v>
      </c>
      <c r="F442" s="238" t="s">
        <v>460</v>
      </c>
      <c r="G442" s="236"/>
      <c r="H442" s="237" t="s">
        <v>1</v>
      </c>
      <c r="I442" s="239"/>
      <c r="J442" s="236"/>
      <c r="K442" s="236"/>
      <c r="L442" s="240"/>
      <c r="M442" s="241"/>
      <c r="N442" s="242"/>
      <c r="O442" s="242"/>
      <c r="P442" s="242"/>
      <c r="Q442" s="242"/>
      <c r="R442" s="242"/>
      <c r="S442" s="242"/>
      <c r="T442" s="243"/>
      <c r="AT442" s="244" t="s">
        <v>148</v>
      </c>
      <c r="AU442" s="244" t="s">
        <v>78</v>
      </c>
      <c r="AV442" s="13" t="s">
        <v>76</v>
      </c>
      <c r="AW442" s="13" t="s">
        <v>30</v>
      </c>
      <c r="AX442" s="13" t="s">
        <v>68</v>
      </c>
      <c r="AY442" s="244" t="s">
        <v>134</v>
      </c>
    </row>
    <row r="443" s="11" customFormat="1">
      <c r="B443" s="212"/>
      <c r="C443" s="213"/>
      <c r="D443" s="214" t="s">
        <v>148</v>
      </c>
      <c r="E443" s="215" t="s">
        <v>1</v>
      </c>
      <c r="F443" s="216" t="s">
        <v>849</v>
      </c>
      <c r="G443" s="213"/>
      <c r="H443" s="217">
        <v>8.1600000000000001</v>
      </c>
      <c r="I443" s="218"/>
      <c r="J443" s="213"/>
      <c r="K443" s="213"/>
      <c r="L443" s="219"/>
      <c r="M443" s="220"/>
      <c r="N443" s="221"/>
      <c r="O443" s="221"/>
      <c r="P443" s="221"/>
      <c r="Q443" s="221"/>
      <c r="R443" s="221"/>
      <c r="S443" s="221"/>
      <c r="T443" s="222"/>
      <c r="AT443" s="223" t="s">
        <v>148</v>
      </c>
      <c r="AU443" s="223" t="s">
        <v>78</v>
      </c>
      <c r="AV443" s="11" t="s">
        <v>78</v>
      </c>
      <c r="AW443" s="11" t="s">
        <v>30</v>
      </c>
      <c r="AX443" s="11" t="s">
        <v>68</v>
      </c>
      <c r="AY443" s="223" t="s">
        <v>134</v>
      </c>
    </row>
    <row r="444" s="12" customFormat="1">
      <c r="B444" s="224"/>
      <c r="C444" s="225"/>
      <c r="D444" s="214" t="s">
        <v>148</v>
      </c>
      <c r="E444" s="226" t="s">
        <v>1</v>
      </c>
      <c r="F444" s="227" t="s">
        <v>150</v>
      </c>
      <c r="G444" s="225"/>
      <c r="H444" s="228">
        <v>86.106999999999999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AT444" s="234" t="s">
        <v>148</v>
      </c>
      <c r="AU444" s="234" t="s">
        <v>78</v>
      </c>
      <c r="AV444" s="12" t="s">
        <v>142</v>
      </c>
      <c r="AW444" s="12" t="s">
        <v>30</v>
      </c>
      <c r="AX444" s="12" t="s">
        <v>76</v>
      </c>
      <c r="AY444" s="234" t="s">
        <v>134</v>
      </c>
    </row>
    <row r="445" s="1" customFormat="1" ht="16.5" customHeight="1">
      <c r="B445" s="36"/>
      <c r="C445" s="200" t="s">
        <v>854</v>
      </c>
      <c r="D445" s="200" t="s">
        <v>137</v>
      </c>
      <c r="E445" s="201" t="s">
        <v>855</v>
      </c>
      <c r="F445" s="202" t="s">
        <v>856</v>
      </c>
      <c r="G445" s="203" t="s">
        <v>146</v>
      </c>
      <c r="H445" s="204">
        <v>86.106999999999999</v>
      </c>
      <c r="I445" s="205"/>
      <c r="J445" s="206">
        <f>ROUND(I445*H445,2)</f>
        <v>0</v>
      </c>
      <c r="K445" s="202" t="s">
        <v>1</v>
      </c>
      <c r="L445" s="41"/>
      <c r="M445" s="207" t="s">
        <v>1</v>
      </c>
      <c r="N445" s="208" t="s">
        <v>39</v>
      </c>
      <c r="O445" s="77"/>
      <c r="P445" s="209">
        <f>O445*H445</f>
        <v>0</v>
      </c>
      <c r="Q445" s="209">
        <v>0</v>
      </c>
      <c r="R445" s="209">
        <f>Q445*H445</f>
        <v>0</v>
      </c>
      <c r="S445" s="209">
        <v>0</v>
      </c>
      <c r="T445" s="210">
        <f>S445*H445</f>
        <v>0</v>
      </c>
      <c r="AR445" s="15" t="s">
        <v>231</v>
      </c>
      <c r="AT445" s="15" t="s">
        <v>137</v>
      </c>
      <c r="AU445" s="15" t="s">
        <v>78</v>
      </c>
      <c r="AY445" s="15" t="s">
        <v>134</v>
      </c>
      <c r="BE445" s="211">
        <f>IF(N445="základní",J445,0)</f>
        <v>0</v>
      </c>
      <c r="BF445" s="211">
        <f>IF(N445="snížená",J445,0)</f>
        <v>0</v>
      </c>
      <c r="BG445" s="211">
        <f>IF(N445="zákl. přenesená",J445,0)</f>
        <v>0</v>
      </c>
      <c r="BH445" s="211">
        <f>IF(N445="sníž. přenesená",J445,0)</f>
        <v>0</v>
      </c>
      <c r="BI445" s="211">
        <f>IF(N445="nulová",J445,0)</f>
        <v>0</v>
      </c>
      <c r="BJ445" s="15" t="s">
        <v>76</v>
      </c>
      <c r="BK445" s="211">
        <f>ROUND(I445*H445,2)</f>
        <v>0</v>
      </c>
      <c r="BL445" s="15" t="s">
        <v>231</v>
      </c>
      <c r="BM445" s="15" t="s">
        <v>857</v>
      </c>
    </row>
    <row r="446" s="13" customFormat="1">
      <c r="B446" s="235"/>
      <c r="C446" s="236"/>
      <c r="D446" s="214" t="s">
        <v>148</v>
      </c>
      <c r="E446" s="237" t="s">
        <v>1</v>
      </c>
      <c r="F446" s="238" t="s">
        <v>753</v>
      </c>
      <c r="G446" s="236"/>
      <c r="H446" s="237" t="s">
        <v>1</v>
      </c>
      <c r="I446" s="239"/>
      <c r="J446" s="236"/>
      <c r="K446" s="236"/>
      <c r="L446" s="240"/>
      <c r="M446" s="241"/>
      <c r="N446" s="242"/>
      <c r="O446" s="242"/>
      <c r="P446" s="242"/>
      <c r="Q446" s="242"/>
      <c r="R446" s="242"/>
      <c r="S446" s="242"/>
      <c r="T446" s="243"/>
      <c r="AT446" s="244" t="s">
        <v>148</v>
      </c>
      <c r="AU446" s="244" t="s">
        <v>78</v>
      </c>
      <c r="AV446" s="13" t="s">
        <v>76</v>
      </c>
      <c r="AW446" s="13" t="s">
        <v>30</v>
      </c>
      <c r="AX446" s="13" t="s">
        <v>68</v>
      </c>
      <c r="AY446" s="244" t="s">
        <v>134</v>
      </c>
    </row>
    <row r="447" s="11" customFormat="1">
      <c r="B447" s="212"/>
      <c r="C447" s="213"/>
      <c r="D447" s="214" t="s">
        <v>148</v>
      </c>
      <c r="E447" s="215" t="s">
        <v>1</v>
      </c>
      <c r="F447" s="216" t="s">
        <v>845</v>
      </c>
      <c r="G447" s="213"/>
      <c r="H447" s="217">
        <v>53.145000000000003</v>
      </c>
      <c r="I447" s="218"/>
      <c r="J447" s="213"/>
      <c r="K447" s="213"/>
      <c r="L447" s="219"/>
      <c r="M447" s="220"/>
      <c r="N447" s="221"/>
      <c r="O447" s="221"/>
      <c r="P447" s="221"/>
      <c r="Q447" s="221"/>
      <c r="R447" s="221"/>
      <c r="S447" s="221"/>
      <c r="T447" s="222"/>
      <c r="AT447" s="223" t="s">
        <v>148</v>
      </c>
      <c r="AU447" s="223" t="s">
        <v>78</v>
      </c>
      <c r="AV447" s="11" t="s">
        <v>78</v>
      </c>
      <c r="AW447" s="11" t="s">
        <v>30</v>
      </c>
      <c r="AX447" s="11" t="s">
        <v>68</v>
      </c>
      <c r="AY447" s="223" t="s">
        <v>134</v>
      </c>
    </row>
    <row r="448" s="13" customFormat="1">
      <c r="B448" s="235"/>
      <c r="C448" s="236"/>
      <c r="D448" s="214" t="s">
        <v>148</v>
      </c>
      <c r="E448" s="237" t="s">
        <v>1</v>
      </c>
      <c r="F448" s="238" t="s">
        <v>297</v>
      </c>
      <c r="G448" s="236"/>
      <c r="H448" s="237" t="s">
        <v>1</v>
      </c>
      <c r="I448" s="239"/>
      <c r="J448" s="236"/>
      <c r="K448" s="236"/>
      <c r="L448" s="240"/>
      <c r="M448" s="241"/>
      <c r="N448" s="242"/>
      <c r="O448" s="242"/>
      <c r="P448" s="242"/>
      <c r="Q448" s="242"/>
      <c r="R448" s="242"/>
      <c r="S448" s="242"/>
      <c r="T448" s="243"/>
      <c r="AT448" s="244" t="s">
        <v>148</v>
      </c>
      <c r="AU448" s="244" t="s">
        <v>78</v>
      </c>
      <c r="AV448" s="13" t="s">
        <v>76</v>
      </c>
      <c r="AW448" s="13" t="s">
        <v>30</v>
      </c>
      <c r="AX448" s="13" t="s">
        <v>68</v>
      </c>
      <c r="AY448" s="244" t="s">
        <v>134</v>
      </c>
    </row>
    <row r="449" s="11" customFormat="1">
      <c r="B449" s="212"/>
      <c r="C449" s="213"/>
      <c r="D449" s="214" t="s">
        <v>148</v>
      </c>
      <c r="E449" s="215" t="s">
        <v>1</v>
      </c>
      <c r="F449" s="216" t="s">
        <v>846</v>
      </c>
      <c r="G449" s="213"/>
      <c r="H449" s="217">
        <v>19.942</v>
      </c>
      <c r="I449" s="218"/>
      <c r="J449" s="213"/>
      <c r="K449" s="213"/>
      <c r="L449" s="219"/>
      <c r="M449" s="220"/>
      <c r="N449" s="221"/>
      <c r="O449" s="221"/>
      <c r="P449" s="221"/>
      <c r="Q449" s="221"/>
      <c r="R449" s="221"/>
      <c r="S449" s="221"/>
      <c r="T449" s="222"/>
      <c r="AT449" s="223" t="s">
        <v>148</v>
      </c>
      <c r="AU449" s="223" t="s">
        <v>78</v>
      </c>
      <c r="AV449" s="11" t="s">
        <v>78</v>
      </c>
      <c r="AW449" s="11" t="s">
        <v>30</v>
      </c>
      <c r="AX449" s="11" t="s">
        <v>68</v>
      </c>
      <c r="AY449" s="223" t="s">
        <v>134</v>
      </c>
    </row>
    <row r="450" s="13" customFormat="1">
      <c r="B450" s="235"/>
      <c r="C450" s="236"/>
      <c r="D450" s="214" t="s">
        <v>148</v>
      </c>
      <c r="E450" s="237" t="s">
        <v>1</v>
      </c>
      <c r="F450" s="238" t="s">
        <v>847</v>
      </c>
      <c r="G450" s="236"/>
      <c r="H450" s="237" t="s">
        <v>1</v>
      </c>
      <c r="I450" s="239"/>
      <c r="J450" s="236"/>
      <c r="K450" s="236"/>
      <c r="L450" s="240"/>
      <c r="M450" s="241"/>
      <c r="N450" s="242"/>
      <c r="O450" s="242"/>
      <c r="P450" s="242"/>
      <c r="Q450" s="242"/>
      <c r="R450" s="242"/>
      <c r="S450" s="242"/>
      <c r="T450" s="243"/>
      <c r="AT450" s="244" t="s">
        <v>148</v>
      </c>
      <c r="AU450" s="244" t="s">
        <v>78</v>
      </c>
      <c r="AV450" s="13" t="s">
        <v>76</v>
      </c>
      <c r="AW450" s="13" t="s">
        <v>30</v>
      </c>
      <c r="AX450" s="13" t="s">
        <v>68</v>
      </c>
      <c r="AY450" s="244" t="s">
        <v>134</v>
      </c>
    </row>
    <row r="451" s="11" customFormat="1">
      <c r="B451" s="212"/>
      <c r="C451" s="213"/>
      <c r="D451" s="214" t="s">
        <v>148</v>
      </c>
      <c r="E451" s="215" t="s">
        <v>1</v>
      </c>
      <c r="F451" s="216" t="s">
        <v>848</v>
      </c>
      <c r="G451" s="213"/>
      <c r="H451" s="217">
        <v>4.8600000000000003</v>
      </c>
      <c r="I451" s="218"/>
      <c r="J451" s="213"/>
      <c r="K451" s="213"/>
      <c r="L451" s="219"/>
      <c r="M451" s="220"/>
      <c r="N451" s="221"/>
      <c r="O451" s="221"/>
      <c r="P451" s="221"/>
      <c r="Q451" s="221"/>
      <c r="R451" s="221"/>
      <c r="S451" s="221"/>
      <c r="T451" s="222"/>
      <c r="AT451" s="223" t="s">
        <v>148</v>
      </c>
      <c r="AU451" s="223" t="s">
        <v>78</v>
      </c>
      <c r="AV451" s="11" t="s">
        <v>78</v>
      </c>
      <c r="AW451" s="11" t="s">
        <v>30</v>
      </c>
      <c r="AX451" s="11" t="s">
        <v>68</v>
      </c>
      <c r="AY451" s="223" t="s">
        <v>134</v>
      </c>
    </row>
    <row r="452" s="13" customFormat="1">
      <c r="B452" s="235"/>
      <c r="C452" s="236"/>
      <c r="D452" s="214" t="s">
        <v>148</v>
      </c>
      <c r="E452" s="237" t="s">
        <v>1</v>
      </c>
      <c r="F452" s="238" t="s">
        <v>460</v>
      </c>
      <c r="G452" s="236"/>
      <c r="H452" s="237" t="s">
        <v>1</v>
      </c>
      <c r="I452" s="239"/>
      <c r="J452" s="236"/>
      <c r="K452" s="236"/>
      <c r="L452" s="240"/>
      <c r="M452" s="241"/>
      <c r="N452" s="242"/>
      <c r="O452" s="242"/>
      <c r="P452" s="242"/>
      <c r="Q452" s="242"/>
      <c r="R452" s="242"/>
      <c r="S452" s="242"/>
      <c r="T452" s="243"/>
      <c r="AT452" s="244" t="s">
        <v>148</v>
      </c>
      <c r="AU452" s="244" t="s">
        <v>78</v>
      </c>
      <c r="AV452" s="13" t="s">
        <v>76</v>
      </c>
      <c r="AW452" s="13" t="s">
        <v>30</v>
      </c>
      <c r="AX452" s="13" t="s">
        <v>68</v>
      </c>
      <c r="AY452" s="244" t="s">
        <v>134</v>
      </c>
    </row>
    <row r="453" s="11" customFormat="1">
      <c r="B453" s="212"/>
      <c r="C453" s="213"/>
      <c r="D453" s="214" t="s">
        <v>148</v>
      </c>
      <c r="E453" s="215" t="s">
        <v>1</v>
      </c>
      <c r="F453" s="216" t="s">
        <v>849</v>
      </c>
      <c r="G453" s="213"/>
      <c r="H453" s="217">
        <v>8.1600000000000001</v>
      </c>
      <c r="I453" s="218"/>
      <c r="J453" s="213"/>
      <c r="K453" s="213"/>
      <c r="L453" s="219"/>
      <c r="M453" s="220"/>
      <c r="N453" s="221"/>
      <c r="O453" s="221"/>
      <c r="P453" s="221"/>
      <c r="Q453" s="221"/>
      <c r="R453" s="221"/>
      <c r="S453" s="221"/>
      <c r="T453" s="222"/>
      <c r="AT453" s="223" t="s">
        <v>148</v>
      </c>
      <c r="AU453" s="223" t="s">
        <v>78</v>
      </c>
      <c r="AV453" s="11" t="s">
        <v>78</v>
      </c>
      <c r="AW453" s="11" t="s">
        <v>30</v>
      </c>
      <c r="AX453" s="11" t="s">
        <v>68</v>
      </c>
      <c r="AY453" s="223" t="s">
        <v>134</v>
      </c>
    </row>
    <row r="454" s="12" customFormat="1">
      <c r="B454" s="224"/>
      <c r="C454" s="225"/>
      <c r="D454" s="214" t="s">
        <v>148</v>
      </c>
      <c r="E454" s="226" t="s">
        <v>1</v>
      </c>
      <c r="F454" s="227" t="s">
        <v>150</v>
      </c>
      <c r="G454" s="225"/>
      <c r="H454" s="228">
        <v>86.106999999999999</v>
      </c>
      <c r="I454" s="229"/>
      <c r="J454" s="225"/>
      <c r="K454" s="225"/>
      <c r="L454" s="230"/>
      <c r="M454" s="231"/>
      <c r="N454" s="232"/>
      <c r="O454" s="232"/>
      <c r="P454" s="232"/>
      <c r="Q454" s="232"/>
      <c r="R454" s="232"/>
      <c r="S454" s="232"/>
      <c r="T454" s="233"/>
      <c r="AT454" s="234" t="s">
        <v>148</v>
      </c>
      <c r="AU454" s="234" t="s">
        <v>78</v>
      </c>
      <c r="AV454" s="12" t="s">
        <v>142</v>
      </c>
      <c r="AW454" s="12" t="s">
        <v>30</v>
      </c>
      <c r="AX454" s="12" t="s">
        <v>76</v>
      </c>
      <c r="AY454" s="234" t="s">
        <v>134</v>
      </c>
    </row>
    <row r="455" s="1" customFormat="1" ht="16.5" customHeight="1">
      <c r="B455" s="36"/>
      <c r="C455" s="200" t="s">
        <v>858</v>
      </c>
      <c r="D455" s="200" t="s">
        <v>137</v>
      </c>
      <c r="E455" s="201" t="s">
        <v>859</v>
      </c>
      <c r="F455" s="202" t="s">
        <v>860</v>
      </c>
      <c r="G455" s="203" t="s">
        <v>146</v>
      </c>
      <c r="H455" s="204">
        <v>86.106999999999999</v>
      </c>
      <c r="I455" s="205"/>
      <c r="J455" s="206">
        <f>ROUND(I455*H455,2)</f>
        <v>0</v>
      </c>
      <c r="K455" s="202" t="s">
        <v>1</v>
      </c>
      <c r="L455" s="41"/>
      <c r="M455" s="207" t="s">
        <v>1</v>
      </c>
      <c r="N455" s="208" t="s">
        <v>39</v>
      </c>
      <c r="O455" s="77"/>
      <c r="P455" s="209">
        <f>O455*H455</f>
        <v>0</v>
      </c>
      <c r="Q455" s="209">
        <v>0.00020000000000000001</v>
      </c>
      <c r="R455" s="209">
        <f>Q455*H455</f>
        <v>0.017221400000000001</v>
      </c>
      <c r="S455" s="209">
        <v>0</v>
      </c>
      <c r="T455" s="210">
        <f>S455*H455</f>
        <v>0</v>
      </c>
      <c r="AR455" s="15" t="s">
        <v>231</v>
      </c>
      <c r="AT455" s="15" t="s">
        <v>137</v>
      </c>
      <c r="AU455" s="15" t="s">
        <v>78</v>
      </c>
      <c r="AY455" s="15" t="s">
        <v>134</v>
      </c>
      <c r="BE455" s="211">
        <f>IF(N455="základní",J455,0)</f>
        <v>0</v>
      </c>
      <c r="BF455" s="211">
        <f>IF(N455="snížená",J455,0)</f>
        <v>0</v>
      </c>
      <c r="BG455" s="211">
        <f>IF(N455="zákl. přenesená",J455,0)</f>
        <v>0</v>
      </c>
      <c r="BH455" s="211">
        <f>IF(N455="sníž. přenesená",J455,0)</f>
        <v>0</v>
      </c>
      <c r="BI455" s="211">
        <f>IF(N455="nulová",J455,0)</f>
        <v>0</v>
      </c>
      <c r="BJ455" s="15" t="s">
        <v>76</v>
      </c>
      <c r="BK455" s="211">
        <f>ROUND(I455*H455,2)</f>
        <v>0</v>
      </c>
      <c r="BL455" s="15" t="s">
        <v>231</v>
      </c>
      <c r="BM455" s="15" t="s">
        <v>861</v>
      </c>
    </row>
    <row r="456" s="13" customFormat="1">
      <c r="B456" s="235"/>
      <c r="C456" s="236"/>
      <c r="D456" s="214" t="s">
        <v>148</v>
      </c>
      <c r="E456" s="237" t="s">
        <v>1</v>
      </c>
      <c r="F456" s="238" t="s">
        <v>753</v>
      </c>
      <c r="G456" s="236"/>
      <c r="H456" s="237" t="s">
        <v>1</v>
      </c>
      <c r="I456" s="239"/>
      <c r="J456" s="236"/>
      <c r="K456" s="236"/>
      <c r="L456" s="240"/>
      <c r="M456" s="241"/>
      <c r="N456" s="242"/>
      <c r="O456" s="242"/>
      <c r="P456" s="242"/>
      <c r="Q456" s="242"/>
      <c r="R456" s="242"/>
      <c r="S456" s="242"/>
      <c r="T456" s="243"/>
      <c r="AT456" s="244" t="s">
        <v>148</v>
      </c>
      <c r="AU456" s="244" t="s">
        <v>78</v>
      </c>
      <c r="AV456" s="13" t="s">
        <v>76</v>
      </c>
      <c r="AW456" s="13" t="s">
        <v>30</v>
      </c>
      <c r="AX456" s="13" t="s">
        <v>68</v>
      </c>
      <c r="AY456" s="244" t="s">
        <v>134</v>
      </c>
    </row>
    <row r="457" s="11" customFormat="1">
      <c r="B457" s="212"/>
      <c r="C457" s="213"/>
      <c r="D457" s="214" t="s">
        <v>148</v>
      </c>
      <c r="E457" s="215" t="s">
        <v>1</v>
      </c>
      <c r="F457" s="216" t="s">
        <v>845</v>
      </c>
      <c r="G457" s="213"/>
      <c r="H457" s="217">
        <v>53.145000000000003</v>
      </c>
      <c r="I457" s="218"/>
      <c r="J457" s="213"/>
      <c r="K457" s="213"/>
      <c r="L457" s="219"/>
      <c r="M457" s="220"/>
      <c r="N457" s="221"/>
      <c r="O457" s="221"/>
      <c r="P457" s="221"/>
      <c r="Q457" s="221"/>
      <c r="R457" s="221"/>
      <c r="S457" s="221"/>
      <c r="T457" s="222"/>
      <c r="AT457" s="223" t="s">
        <v>148</v>
      </c>
      <c r="AU457" s="223" t="s">
        <v>78</v>
      </c>
      <c r="AV457" s="11" t="s">
        <v>78</v>
      </c>
      <c r="AW457" s="11" t="s">
        <v>30</v>
      </c>
      <c r="AX457" s="11" t="s">
        <v>68</v>
      </c>
      <c r="AY457" s="223" t="s">
        <v>134</v>
      </c>
    </row>
    <row r="458" s="13" customFormat="1">
      <c r="B458" s="235"/>
      <c r="C458" s="236"/>
      <c r="D458" s="214" t="s">
        <v>148</v>
      </c>
      <c r="E458" s="237" t="s">
        <v>1</v>
      </c>
      <c r="F458" s="238" t="s">
        <v>297</v>
      </c>
      <c r="G458" s="236"/>
      <c r="H458" s="237" t="s">
        <v>1</v>
      </c>
      <c r="I458" s="239"/>
      <c r="J458" s="236"/>
      <c r="K458" s="236"/>
      <c r="L458" s="240"/>
      <c r="M458" s="241"/>
      <c r="N458" s="242"/>
      <c r="O458" s="242"/>
      <c r="P458" s="242"/>
      <c r="Q458" s="242"/>
      <c r="R458" s="242"/>
      <c r="S458" s="242"/>
      <c r="T458" s="243"/>
      <c r="AT458" s="244" t="s">
        <v>148</v>
      </c>
      <c r="AU458" s="244" t="s">
        <v>78</v>
      </c>
      <c r="AV458" s="13" t="s">
        <v>76</v>
      </c>
      <c r="AW458" s="13" t="s">
        <v>30</v>
      </c>
      <c r="AX458" s="13" t="s">
        <v>68</v>
      </c>
      <c r="AY458" s="244" t="s">
        <v>134</v>
      </c>
    </row>
    <row r="459" s="11" customFormat="1">
      <c r="B459" s="212"/>
      <c r="C459" s="213"/>
      <c r="D459" s="214" t="s">
        <v>148</v>
      </c>
      <c r="E459" s="215" t="s">
        <v>1</v>
      </c>
      <c r="F459" s="216" t="s">
        <v>846</v>
      </c>
      <c r="G459" s="213"/>
      <c r="H459" s="217">
        <v>19.942</v>
      </c>
      <c r="I459" s="218"/>
      <c r="J459" s="213"/>
      <c r="K459" s="213"/>
      <c r="L459" s="219"/>
      <c r="M459" s="220"/>
      <c r="N459" s="221"/>
      <c r="O459" s="221"/>
      <c r="P459" s="221"/>
      <c r="Q459" s="221"/>
      <c r="R459" s="221"/>
      <c r="S459" s="221"/>
      <c r="T459" s="222"/>
      <c r="AT459" s="223" t="s">
        <v>148</v>
      </c>
      <c r="AU459" s="223" t="s">
        <v>78</v>
      </c>
      <c r="AV459" s="11" t="s">
        <v>78</v>
      </c>
      <c r="AW459" s="11" t="s">
        <v>30</v>
      </c>
      <c r="AX459" s="11" t="s">
        <v>68</v>
      </c>
      <c r="AY459" s="223" t="s">
        <v>134</v>
      </c>
    </row>
    <row r="460" s="13" customFormat="1">
      <c r="B460" s="235"/>
      <c r="C460" s="236"/>
      <c r="D460" s="214" t="s">
        <v>148</v>
      </c>
      <c r="E460" s="237" t="s">
        <v>1</v>
      </c>
      <c r="F460" s="238" t="s">
        <v>847</v>
      </c>
      <c r="G460" s="236"/>
      <c r="H460" s="237" t="s">
        <v>1</v>
      </c>
      <c r="I460" s="239"/>
      <c r="J460" s="236"/>
      <c r="K460" s="236"/>
      <c r="L460" s="240"/>
      <c r="M460" s="241"/>
      <c r="N460" s="242"/>
      <c r="O460" s="242"/>
      <c r="P460" s="242"/>
      <c r="Q460" s="242"/>
      <c r="R460" s="242"/>
      <c r="S460" s="242"/>
      <c r="T460" s="243"/>
      <c r="AT460" s="244" t="s">
        <v>148</v>
      </c>
      <c r="AU460" s="244" t="s">
        <v>78</v>
      </c>
      <c r="AV460" s="13" t="s">
        <v>76</v>
      </c>
      <c r="AW460" s="13" t="s">
        <v>30</v>
      </c>
      <c r="AX460" s="13" t="s">
        <v>68</v>
      </c>
      <c r="AY460" s="244" t="s">
        <v>134</v>
      </c>
    </row>
    <row r="461" s="11" customFormat="1">
      <c r="B461" s="212"/>
      <c r="C461" s="213"/>
      <c r="D461" s="214" t="s">
        <v>148</v>
      </c>
      <c r="E461" s="215" t="s">
        <v>1</v>
      </c>
      <c r="F461" s="216" t="s">
        <v>848</v>
      </c>
      <c r="G461" s="213"/>
      <c r="H461" s="217">
        <v>4.8600000000000003</v>
      </c>
      <c r="I461" s="218"/>
      <c r="J461" s="213"/>
      <c r="K461" s="213"/>
      <c r="L461" s="219"/>
      <c r="M461" s="220"/>
      <c r="N461" s="221"/>
      <c r="O461" s="221"/>
      <c r="P461" s="221"/>
      <c r="Q461" s="221"/>
      <c r="R461" s="221"/>
      <c r="S461" s="221"/>
      <c r="T461" s="222"/>
      <c r="AT461" s="223" t="s">
        <v>148</v>
      </c>
      <c r="AU461" s="223" t="s">
        <v>78</v>
      </c>
      <c r="AV461" s="11" t="s">
        <v>78</v>
      </c>
      <c r="AW461" s="11" t="s">
        <v>30</v>
      </c>
      <c r="AX461" s="11" t="s">
        <v>68</v>
      </c>
      <c r="AY461" s="223" t="s">
        <v>134</v>
      </c>
    </row>
    <row r="462" s="13" customFormat="1">
      <c r="B462" s="235"/>
      <c r="C462" s="236"/>
      <c r="D462" s="214" t="s">
        <v>148</v>
      </c>
      <c r="E462" s="237" t="s">
        <v>1</v>
      </c>
      <c r="F462" s="238" t="s">
        <v>460</v>
      </c>
      <c r="G462" s="236"/>
      <c r="H462" s="237" t="s">
        <v>1</v>
      </c>
      <c r="I462" s="239"/>
      <c r="J462" s="236"/>
      <c r="K462" s="236"/>
      <c r="L462" s="240"/>
      <c r="M462" s="241"/>
      <c r="N462" s="242"/>
      <c r="O462" s="242"/>
      <c r="P462" s="242"/>
      <c r="Q462" s="242"/>
      <c r="R462" s="242"/>
      <c r="S462" s="242"/>
      <c r="T462" s="243"/>
      <c r="AT462" s="244" t="s">
        <v>148</v>
      </c>
      <c r="AU462" s="244" t="s">
        <v>78</v>
      </c>
      <c r="AV462" s="13" t="s">
        <v>76</v>
      </c>
      <c r="AW462" s="13" t="s">
        <v>30</v>
      </c>
      <c r="AX462" s="13" t="s">
        <v>68</v>
      </c>
      <c r="AY462" s="244" t="s">
        <v>134</v>
      </c>
    </row>
    <row r="463" s="11" customFormat="1">
      <c r="B463" s="212"/>
      <c r="C463" s="213"/>
      <c r="D463" s="214" t="s">
        <v>148</v>
      </c>
      <c r="E463" s="215" t="s">
        <v>1</v>
      </c>
      <c r="F463" s="216" t="s">
        <v>849</v>
      </c>
      <c r="G463" s="213"/>
      <c r="H463" s="217">
        <v>8.1600000000000001</v>
      </c>
      <c r="I463" s="218"/>
      <c r="J463" s="213"/>
      <c r="K463" s="213"/>
      <c r="L463" s="219"/>
      <c r="M463" s="220"/>
      <c r="N463" s="221"/>
      <c r="O463" s="221"/>
      <c r="P463" s="221"/>
      <c r="Q463" s="221"/>
      <c r="R463" s="221"/>
      <c r="S463" s="221"/>
      <c r="T463" s="222"/>
      <c r="AT463" s="223" t="s">
        <v>148</v>
      </c>
      <c r="AU463" s="223" t="s">
        <v>78</v>
      </c>
      <c r="AV463" s="11" t="s">
        <v>78</v>
      </c>
      <c r="AW463" s="11" t="s">
        <v>30</v>
      </c>
      <c r="AX463" s="11" t="s">
        <v>68</v>
      </c>
      <c r="AY463" s="223" t="s">
        <v>134</v>
      </c>
    </row>
    <row r="464" s="12" customFormat="1">
      <c r="B464" s="224"/>
      <c r="C464" s="225"/>
      <c r="D464" s="214" t="s">
        <v>148</v>
      </c>
      <c r="E464" s="226" t="s">
        <v>1</v>
      </c>
      <c r="F464" s="227" t="s">
        <v>150</v>
      </c>
      <c r="G464" s="225"/>
      <c r="H464" s="228">
        <v>86.106999999999999</v>
      </c>
      <c r="I464" s="229"/>
      <c r="J464" s="225"/>
      <c r="K464" s="225"/>
      <c r="L464" s="230"/>
      <c r="M464" s="231"/>
      <c r="N464" s="232"/>
      <c r="O464" s="232"/>
      <c r="P464" s="232"/>
      <c r="Q464" s="232"/>
      <c r="R464" s="232"/>
      <c r="S464" s="232"/>
      <c r="T464" s="233"/>
      <c r="AT464" s="234" t="s">
        <v>148</v>
      </c>
      <c r="AU464" s="234" t="s">
        <v>78</v>
      </c>
      <c r="AV464" s="12" t="s">
        <v>142</v>
      </c>
      <c r="AW464" s="12" t="s">
        <v>30</v>
      </c>
      <c r="AX464" s="12" t="s">
        <v>76</v>
      </c>
      <c r="AY464" s="234" t="s">
        <v>134</v>
      </c>
    </row>
    <row r="465" s="1" customFormat="1" ht="22.5" customHeight="1">
      <c r="B465" s="36"/>
      <c r="C465" s="200" t="s">
        <v>862</v>
      </c>
      <c r="D465" s="200" t="s">
        <v>137</v>
      </c>
      <c r="E465" s="201" t="s">
        <v>863</v>
      </c>
      <c r="F465" s="202" t="s">
        <v>864</v>
      </c>
      <c r="G465" s="203" t="s">
        <v>146</v>
      </c>
      <c r="H465" s="204">
        <v>86.106999999999999</v>
      </c>
      <c r="I465" s="205"/>
      <c r="J465" s="206">
        <f>ROUND(I465*H465,2)</f>
        <v>0</v>
      </c>
      <c r="K465" s="202" t="s">
        <v>1</v>
      </c>
      <c r="L465" s="41"/>
      <c r="M465" s="207" t="s">
        <v>1</v>
      </c>
      <c r="N465" s="208" t="s">
        <v>39</v>
      </c>
      <c r="O465" s="77"/>
      <c r="P465" s="209">
        <f>O465*H465</f>
        <v>0</v>
      </c>
      <c r="Q465" s="209">
        <v>0.0003213</v>
      </c>
      <c r="R465" s="209">
        <f>Q465*H465</f>
        <v>0.0276661791</v>
      </c>
      <c r="S465" s="209">
        <v>0</v>
      </c>
      <c r="T465" s="210">
        <f>S465*H465</f>
        <v>0</v>
      </c>
      <c r="AR465" s="15" t="s">
        <v>231</v>
      </c>
      <c r="AT465" s="15" t="s">
        <v>137</v>
      </c>
      <c r="AU465" s="15" t="s">
        <v>78</v>
      </c>
      <c r="AY465" s="15" t="s">
        <v>134</v>
      </c>
      <c r="BE465" s="211">
        <f>IF(N465="základní",J465,0)</f>
        <v>0</v>
      </c>
      <c r="BF465" s="211">
        <f>IF(N465="snížená",J465,0)</f>
        <v>0</v>
      </c>
      <c r="BG465" s="211">
        <f>IF(N465="zákl. přenesená",J465,0)</f>
        <v>0</v>
      </c>
      <c r="BH465" s="211">
        <f>IF(N465="sníž. přenesená",J465,0)</f>
        <v>0</v>
      </c>
      <c r="BI465" s="211">
        <f>IF(N465="nulová",J465,0)</f>
        <v>0</v>
      </c>
      <c r="BJ465" s="15" t="s">
        <v>76</v>
      </c>
      <c r="BK465" s="211">
        <f>ROUND(I465*H465,2)</f>
        <v>0</v>
      </c>
      <c r="BL465" s="15" t="s">
        <v>231</v>
      </c>
      <c r="BM465" s="15" t="s">
        <v>865</v>
      </c>
    </row>
    <row r="466" s="13" customFormat="1">
      <c r="B466" s="235"/>
      <c r="C466" s="236"/>
      <c r="D466" s="214" t="s">
        <v>148</v>
      </c>
      <c r="E466" s="237" t="s">
        <v>1</v>
      </c>
      <c r="F466" s="238" t="s">
        <v>753</v>
      </c>
      <c r="G466" s="236"/>
      <c r="H466" s="237" t="s">
        <v>1</v>
      </c>
      <c r="I466" s="239"/>
      <c r="J466" s="236"/>
      <c r="K466" s="236"/>
      <c r="L466" s="240"/>
      <c r="M466" s="241"/>
      <c r="N466" s="242"/>
      <c r="O466" s="242"/>
      <c r="P466" s="242"/>
      <c r="Q466" s="242"/>
      <c r="R466" s="242"/>
      <c r="S466" s="242"/>
      <c r="T466" s="243"/>
      <c r="AT466" s="244" t="s">
        <v>148</v>
      </c>
      <c r="AU466" s="244" t="s">
        <v>78</v>
      </c>
      <c r="AV466" s="13" t="s">
        <v>76</v>
      </c>
      <c r="AW466" s="13" t="s">
        <v>30</v>
      </c>
      <c r="AX466" s="13" t="s">
        <v>68</v>
      </c>
      <c r="AY466" s="244" t="s">
        <v>134</v>
      </c>
    </row>
    <row r="467" s="11" customFormat="1">
      <c r="B467" s="212"/>
      <c r="C467" s="213"/>
      <c r="D467" s="214" t="s">
        <v>148</v>
      </c>
      <c r="E467" s="215" t="s">
        <v>1</v>
      </c>
      <c r="F467" s="216" t="s">
        <v>845</v>
      </c>
      <c r="G467" s="213"/>
      <c r="H467" s="217">
        <v>53.145000000000003</v>
      </c>
      <c r="I467" s="218"/>
      <c r="J467" s="213"/>
      <c r="K467" s="213"/>
      <c r="L467" s="219"/>
      <c r="M467" s="220"/>
      <c r="N467" s="221"/>
      <c r="O467" s="221"/>
      <c r="P467" s="221"/>
      <c r="Q467" s="221"/>
      <c r="R467" s="221"/>
      <c r="S467" s="221"/>
      <c r="T467" s="222"/>
      <c r="AT467" s="223" t="s">
        <v>148</v>
      </c>
      <c r="AU467" s="223" t="s">
        <v>78</v>
      </c>
      <c r="AV467" s="11" t="s">
        <v>78</v>
      </c>
      <c r="AW467" s="11" t="s">
        <v>30</v>
      </c>
      <c r="AX467" s="11" t="s">
        <v>68</v>
      </c>
      <c r="AY467" s="223" t="s">
        <v>134</v>
      </c>
    </row>
    <row r="468" s="13" customFormat="1">
      <c r="B468" s="235"/>
      <c r="C468" s="236"/>
      <c r="D468" s="214" t="s">
        <v>148</v>
      </c>
      <c r="E468" s="237" t="s">
        <v>1</v>
      </c>
      <c r="F468" s="238" t="s">
        <v>297</v>
      </c>
      <c r="G468" s="236"/>
      <c r="H468" s="237" t="s">
        <v>1</v>
      </c>
      <c r="I468" s="239"/>
      <c r="J468" s="236"/>
      <c r="K468" s="236"/>
      <c r="L468" s="240"/>
      <c r="M468" s="241"/>
      <c r="N468" s="242"/>
      <c r="O468" s="242"/>
      <c r="P468" s="242"/>
      <c r="Q468" s="242"/>
      <c r="R468" s="242"/>
      <c r="S468" s="242"/>
      <c r="T468" s="243"/>
      <c r="AT468" s="244" t="s">
        <v>148</v>
      </c>
      <c r="AU468" s="244" t="s">
        <v>78</v>
      </c>
      <c r="AV468" s="13" t="s">
        <v>76</v>
      </c>
      <c r="AW468" s="13" t="s">
        <v>30</v>
      </c>
      <c r="AX468" s="13" t="s">
        <v>68</v>
      </c>
      <c r="AY468" s="244" t="s">
        <v>134</v>
      </c>
    </row>
    <row r="469" s="11" customFormat="1">
      <c r="B469" s="212"/>
      <c r="C469" s="213"/>
      <c r="D469" s="214" t="s">
        <v>148</v>
      </c>
      <c r="E469" s="215" t="s">
        <v>1</v>
      </c>
      <c r="F469" s="216" t="s">
        <v>846</v>
      </c>
      <c r="G469" s="213"/>
      <c r="H469" s="217">
        <v>19.942</v>
      </c>
      <c r="I469" s="218"/>
      <c r="J469" s="213"/>
      <c r="K469" s="213"/>
      <c r="L469" s="219"/>
      <c r="M469" s="220"/>
      <c r="N469" s="221"/>
      <c r="O469" s="221"/>
      <c r="P469" s="221"/>
      <c r="Q469" s="221"/>
      <c r="R469" s="221"/>
      <c r="S469" s="221"/>
      <c r="T469" s="222"/>
      <c r="AT469" s="223" t="s">
        <v>148</v>
      </c>
      <c r="AU469" s="223" t="s">
        <v>78</v>
      </c>
      <c r="AV469" s="11" t="s">
        <v>78</v>
      </c>
      <c r="AW469" s="11" t="s">
        <v>30</v>
      </c>
      <c r="AX469" s="11" t="s">
        <v>68</v>
      </c>
      <c r="AY469" s="223" t="s">
        <v>134</v>
      </c>
    </row>
    <row r="470" s="13" customFormat="1">
      <c r="B470" s="235"/>
      <c r="C470" s="236"/>
      <c r="D470" s="214" t="s">
        <v>148</v>
      </c>
      <c r="E470" s="237" t="s">
        <v>1</v>
      </c>
      <c r="F470" s="238" t="s">
        <v>847</v>
      </c>
      <c r="G470" s="236"/>
      <c r="H470" s="237" t="s">
        <v>1</v>
      </c>
      <c r="I470" s="239"/>
      <c r="J470" s="236"/>
      <c r="K470" s="236"/>
      <c r="L470" s="240"/>
      <c r="M470" s="241"/>
      <c r="N470" s="242"/>
      <c r="O470" s="242"/>
      <c r="P470" s="242"/>
      <c r="Q470" s="242"/>
      <c r="R470" s="242"/>
      <c r="S470" s="242"/>
      <c r="T470" s="243"/>
      <c r="AT470" s="244" t="s">
        <v>148</v>
      </c>
      <c r="AU470" s="244" t="s">
        <v>78</v>
      </c>
      <c r="AV470" s="13" t="s">
        <v>76</v>
      </c>
      <c r="AW470" s="13" t="s">
        <v>30</v>
      </c>
      <c r="AX470" s="13" t="s">
        <v>68</v>
      </c>
      <c r="AY470" s="244" t="s">
        <v>134</v>
      </c>
    </row>
    <row r="471" s="11" customFormat="1">
      <c r="B471" s="212"/>
      <c r="C471" s="213"/>
      <c r="D471" s="214" t="s">
        <v>148</v>
      </c>
      <c r="E471" s="215" t="s">
        <v>1</v>
      </c>
      <c r="F471" s="216" t="s">
        <v>848</v>
      </c>
      <c r="G471" s="213"/>
      <c r="H471" s="217">
        <v>4.8600000000000003</v>
      </c>
      <c r="I471" s="218"/>
      <c r="J471" s="213"/>
      <c r="K471" s="213"/>
      <c r="L471" s="219"/>
      <c r="M471" s="220"/>
      <c r="N471" s="221"/>
      <c r="O471" s="221"/>
      <c r="P471" s="221"/>
      <c r="Q471" s="221"/>
      <c r="R471" s="221"/>
      <c r="S471" s="221"/>
      <c r="T471" s="222"/>
      <c r="AT471" s="223" t="s">
        <v>148</v>
      </c>
      <c r="AU471" s="223" t="s">
        <v>78</v>
      </c>
      <c r="AV471" s="11" t="s">
        <v>78</v>
      </c>
      <c r="AW471" s="11" t="s">
        <v>30</v>
      </c>
      <c r="AX471" s="11" t="s">
        <v>68</v>
      </c>
      <c r="AY471" s="223" t="s">
        <v>134</v>
      </c>
    </row>
    <row r="472" s="13" customFormat="1">
      <c r="B472" s="235"/>
      <c r="C472" s="236"/>
      <c r="D472" s="214" t="s">
        <v>148</v>
      </c>
      <c r="E472" s="237" t="s">
        <v>1</v>
      </c>
      <c r="F472" s="238" t="s">
        <v>460</v>
      </c>
      <c r="G472" s="236"/>
      <c r="H472" s="237" t="s">
        <v>1</v>
      </c>
      <c r="I472" s="239"/>
      <c r="J472" s="236"/>
      <c r="K472" s="236"/>
      <c r="L472" s="240"/>
      <c r="M472" s="241"/>
      <c r="N472" s="242"/>
      <c r="O472" s="242"/>
      <c r="P472" s="242"/>
      <c r="Q472" s="242"/>
      <c r="R472" s="242"/>
      <c r="S472" s="242"/>
      <c r="T472" s="243"/>
      <c r="AT472" s="244" t="s">
        <v>148</v>
      </c>
      <c r="AU472" s="244" t="s">
        <v>78</v>
      </c>
      <c r="AV472" s="13" t="s">
        <v>76</v>
      </c>
      <c r="AW472" s="13" t="s">
        <v>30</v>
      </c>
      <c r="AX472" s="13" t="s">
        <v>68</v>
      </c>
      <c r="AY472" s="244" t="s">
        <v>134</v>
      </c>
    </row>
    <row r="473" s="11" customFormat="1">
      <c r="B473" s="212"/>
      <c r="C473" s="213"/>
      <c r="D473" s="214" t="s">
        <v>148</v>
      </c>
      <c r="E473" s="215" t="s">
        <v>1</v>
      </c>
      <c r="F473" s="216" t="s">
        <v>849</v>
      </c>
      <c r="G473" s="213"/>
      <c r="H473" s="217">
        <v>8.1600000000000001</v>
      </c>
      <c r="I473" s="218"/>
      <c r="J473" s="213"/>
      <c r="K473" s="213"/>
      <c r="L473" s="219"/>
      <c r="M473" s="220"/>
      <c r="N473" s="221"/>
      <c r="O473" s="221"/>
      <c r="P473" s="221"/>
      <c r="Q473" s="221"/>
      <c r="R473" s="221"/>
      <c r="S473" s="221"/>
      <c r="T473" s="222"/>
      <c r="AT473" s="223" t="s">
        <v>148</v>
      </c>
      <c r="AU473" s="223" t="s">
        <v>78</v>
      </c>
      <c r="AV473" s="11" t="s">
        <v>78</v>
      </c>
      <c r="AW473" s="11" t="s">
        <v>30</v>
      </c>
      <c r="AX473" s="11" t="s">
        <v>68</v>
      </c>
      <c r="AY473" s="223" t="s">
        <v>134</v>
      </c>
    </row>
    <row r="474" s="12" customFormat="1">
      <c r="B474" s="224"/>
      <c r="C474" s="225"/>
      <c r="D474" s="214" t="s">
        <v>148</v>
      </c>
      <c r="E474" s="226" t="s">
        <v>1</v>
      </c>
      <c r="F474" s="227" t="s">
        <v>150</v>
      </c>
      <c r="G474" s="225"/>
      <c r="H474" s="228">
        <v>86.106999999999999</v>
      </c>
      <c r="I474" s="229"/>
      <c r="J474" s="225"/>
      <c r="K474" s="225"/>
      <c r="L474" s="230"/>
      <c r="M474" s="231"/>
      <c r="N474" s="232"/>
      <c r="O474" s="232"/>
      <c r="P474" s="232"/>
      <c r="Q474" s="232"/>
      <c r="R474" s="232"/>
      <c r="S474" s="232"/>
      <c r="T474" s="233"/>
      <c r="AT474" s="234" t="s">
        <v>148</v>
      </c>
      <c r="AU474" s="234" t="s">
        <v>78</v>
      </c>
      <c r="AV474" s="12" t="s">
        <v>142</v>
      </c>
      <c r="AW474" s="12" t="s">
        <v>30</v>
      </c>
      <c r="AX474" s="12" t="s">
        <v>76</v>
      </c>
      <c r="AY474" s="234" t="s">
        <v>134</v>
      </c>
    </row>
    <row r="475" s="10" customFormat="1" ht="22.8" customHeight="1">
      <c r="B475" s="184"/>
      <c r="C475" s="185"/>
      <c r="D475" s="186" t="s">
        <v>67</v>
      </c>
      <c r="E475" s="198" t="s">
        <v>866</v>
      </c>
      <c r="F475" s="198" t="s">
        <v>867</v>
      </c>
      <c r="G475" s="185"/>
      <c r="H475" s="185"/>
      <c r="I475" s="188"/>
      <c r="J475" s="199">
        <f>BK475</f>
        <v>0</v>
      </c>
      <c r="K475" s="185"/>
      <c r="L475" s="190"/>
      <c r="M475" s="191"/>
      <c r="N475" s="192"/>
      <c r="O475" s="192"/>
      <c r="P475" s="193">
        <f>SUM(P476:P477)</f>
        <v>0</v>
      </c>
      <c r="Q475" s="192"/>
      <c r="R475" s="193">
        <f>SUM(R476:R477)</f>
        <v>0.00089860000000000005</v>
      </c>
      <c r="S475" s="192"/>
      <c r="T475" s="194">
        <f>SUM(T476:T477)</f>
        <v>0</v>
      </c>
      <c r="AR475" s="195" t="s">
        <v>78</v>
      </c>
      <c r="AT475" s="196" t="s">
        <v>67</v>
      </c>
      <c r="AU475" s="196" t="s">
        <v>76</v>
      </c>
      <c r="AY475" s="195" t="s">
        <v>134</v>
      </c>
      <c r="BK475" s="197">
        <f>SUM(BK476:BK477)</f>
        <v>0</v>
      </c>
    </row>
    <row r="476" s="1" customFormat="1" ht="16.5" customHeight="1">
      <c r="B476" s="36"/>
      <c r="C476" s="200" t="s">
        <v>868</v>
      </c>
      <c r="D476" s="200" t="s">
        <v>137</v>
      </c>
      <c r="E476" s="201" t="s">
        <v>869</v>
      </c>
      <c r="F476" s="202" t="s">
        <v>870</v>
      </c>
      <c r="G476" s="203" t="s">
        <v>157</v>
      </c>
      <c r="H476" s="204">
        <v>1</v>
      </c>
      <c r="I476" s="205"/>
      <c r="J476" s="206">
        <f>ROUND(I476*H476,2)</f>
        <v>0</v>
      </c>
      <c r="K476" s="202" t="s">
        <v>1</v>
      </c>
      <c r="L476" s="41"/>
      <c r="M476" s="207" t="s">
        <v>1</v>
      </c>
      <c r="N476" s="208" t="s">
        <v>39</v>
      </c>
      <c r="O476" s="77"/>
      <c r="P476" s="209">
        <f>O476*H476</f>
        <v>0</v>
      </c>
      <c r="Q476" s="209">
        <v>0.0007986</v>
      </c>
      <c r="R476" s="209">
        <f>Q476*H476</f>
        <v>0.0007986</v>
      </c>
      <c r="S476" s="209">
        <v>0</v>
      </c>
      <c r="T476" s="210">
        <f>S476*H476</f>
        <v>0</v>
      </c>
      <c r="AR476" s="15" t="s">
        <v>142</v>
      </c>
      <c r="AT476" s="15" t="s">
        <v>137</v>
      </c>
      <c r="AU476" s="15" t="s">
        <v>78</v>
      </c>
      <c r="AY476" s="15" t="s">
        <v>134</v>
      </c>
      <c r="BE476" s="211">
        <f>IF(N476="základní",J476,0)</f>
        <v>0</v>
      </c>
      <c r="BF476" s="211">
        <f>IF(N476="snížená",J476,0)</f>
        <v>0</v>
      </c>
      <c r="BG476" s="211">
        <f>IF(N476="zákl. přenesená",J476,0)</f>
        <v>0</v>
      </c>
      <c r="BH476" s="211">
        <f>IF(N476="sníž. přenesená",J476,0)</f>
        <v>0</v>
      </c>
      <c r="BI476" s="211">
        <f>IF(N476="nulová",J476,0)</f>
        <v>0</v>
      </c>
      <c r="BJ476" s="15" t="s">
        <v>76</v>
      </c>
      <c r="BK476" s="211">
        <f>ROUND(I476*H476,2)</f>
        <v>0</v>
      </c>
      <c r="BL476" s="15" t="s">
        <v>142</v>
      </c>
      <c r="BM476" s="15" t="s">
        <v>871</v>
      </c>
    </row>
    <row r="477" s="1" customFormat="1" ht="16.5" customHeight="1">
      <c r="B477" s="36"/>
      <c r="C477" s="245" t="s">
        <v>872</v>
      </c>
      <c r="D477" s="245" t="s">
        <v>232</v>
      </c>
      <c r="E477" s="246" t="s">
        <v>873</v>
      </c>
      <c r="F477" s="247" t="s">
        <v>874</v>
      </c>
      <c r="G477" s="248" t="s">
        <v>140</v>
      </c>
      <c r="H477" s="249">
        <v>2</v>
      </c>
      <c r="I477" s="250"/>
      <c r="J477" s="251">
        <f>ROUND(I477*H477,2)</f>
        <v>0</v>
      </c>
      <c r="K477" s="247" t="s">
        <v>141</v>
      </c>
      <c r="L477" s="252"/>
      <c r="M477" s="253" t="s">
        <v>1</v>
      </c>
      <c r="N477" s="254" t="s">
        <v>39</v>
      </c>
      <c r="O477" s="77"/>
      <c r="P477" s="209">
        <f>O477*H477</f>
        <v>0</v>
      </c>
      <c r="Q477" s="209">
        <v>5.0000000000000002E-05</v>
      </c>
      <c r="R477" s="209">
        <f>Q477*H477</f>
        <v>0.00010000000000000001</v>
      </c>
      <c r="S477" s="209">
        <v>0</v>
      </c>
      <c r="T477" s="210">
        <f>S477*H477</f>
        <v>0</v>
      </c>
      <c r="AR477" s="15" t="s">
        <v>179</v>
      </c>
      <c r="AT477" s="15" t="s">
        <v>232</v>
      </c>
      <c r="AU477" s="15" t="s">
        <v>78</v>
      </c>
      <c r="AY477" s="15" t="s">
        <v>134</v>
      </c>
      <c r="BE477" s="211">
        <f>IF(N477="základní",J477,0)</f>
        <v>0</v>
      </c>
      <c r="BF477" s="211">
        <f>IF(N477="snížená",J477,0)</f>
        <v>0</v>
      </c>
      <c r="BG477" s="211">
        <f>IF(N477="zákl. přenesená",J477,0)</f>
        <v>0</v>
      </c>
      <c r="BH477" s="211">
        <f>IF(N477="sníž. přenesená",J477,0)</f>
        <v>0</v>
      </c>
      <c r="BI477" s="211">
        <f>IF(N477="nulová",J477,0)</f>
        <v>0</v>
      </c>
      <c r="BJ477" s="15" t="s">
        <v>76</v>
      </c>
      <c r="BK477" s="211">
        <f>ROUND(I477*H477,2)</f>
        <v>0</v>
      </c>
      <c r="BL477" s="15" t="s">
        <v>142</v>
      </c>
      <c r="BM477" s="15" t="s">
        <v>875</v>
      </c>
    </row>
    <row r="478" s="10" customFormat="1" ht="25.92" customHeight="1">
      <c r="B478" s="184"/>
      <c r="C478" s="185"/>
      <c r="D478" s="186" t="s">
        <v>67</v>
      </c>
      <c r="E478" s="187" t="s">
        <v>876</v>
      </c>
      <c r="F478" s="187" t="s">
        <v>877</v>
      </c>
      <c r="G478" s="185"/>
      <c r="H478" s="185"/>
      <c r="I478" s="188"/>
      <c r="J478" s="189">
        <f>BK478</f>
        <v>0</v>
      </c>
      <c r="K478" s="185"/>
      <c r="L478" s="190"/>
      <c r="M478" s="191"/>
      <c r="N478" s="192"/>
      <c r="O478" s="192"/>
      <c r="P478" s="193">
        <f>P479</f>
        <v>0</v>
      </c>
      <c r="Q478" s="192"/>
      <c r="R478" s="193">
        <f>R479</f>
        <v>0</v>
      </c>
      <c r="S478" s="192"/>
      <c r="T478" s="194">
        <f>T479</f>
        <v>0</v>
      </c>
      <c r="AR478" s="195" t="s">
        <v>160</v>
      </c>
      <c r="AT478" s="196" t="s">
        <v>67</v>
      </c>
      <c r="AU478" s="196" t="s">
        <v>68</v>
      </c>
      <c r="AY478" s="195" t="s">
        <v>134</v>
      </c>
      <c r="BK478" s="197">
        <f>BK479</f>
        <v>0</v>
      </c>
    </row>
    <row r="479" s="10" customFormat="1" ht="22.8" customHeight="1">
      <c r="B479" s="184"/>
      <c r="C479" s="185"/>
      <c r="D479" s="186" t="s">
        <v>67</v>
      </c>
      <c r="E479" s="198" t="s">
        <v>878</v>
      </c>
      <c r="F479" s="198" t="s">
        <v>879</v>
      </c>
      <c r="G479" s="185"/>
      <c r="H479" s="185"/>
      <c r="I479" s="188"/>
      <c r="J479" s="199">
        <f>BK479</f>
        <v>0</v>
      </c>
      <c r="K479" s="185"/>
      <c r="L479" s="190"/>
      <c r="M479" s="191"/>
      <c r="N479" s="192"/>
      <c r="O479" s="192"/>
      <c r="P479" s="193">
        <f>P480</f>
        <v>0</v>
      </c>
      <c r="Q479" s="192"/>
      <c r="R479" s="193">
        <f>R480</f>
        <v>0</v>
      </c>
      <c r="S479" s="192"/>
      <c r="T479" s="194">
        <f>T480</f>
        <v>0</v>
      </c>
      <c r="AR479" s="195" t="s">
        <v>160</v>
      </c>
      <c r="AT479" s="196" t="s">
        <v>67</v>
      </c>
      <c r="AU479" s="196" t="s">
        <v>76</v>
      </c>
      <c r="AY479" s="195" t="s">
        <v>134</v>
      </c>
      <c r="BK479" s="197">
        <f>BK480</f>
        <v>0</v>
      </c>
    </row>
    <row r="480" s="1" customFormat="1" ht="16.5" customHeight="1">
      <c r="B480" s="36"/>
      <c r="C480" s="200" t="s">
        <v>880</v>
      </c>
      <c r="D480" s="200" t="s">
        <v>137</v>
      </c>
      <c r="E480" s="201" t="s">
        <v>881</v>
      </c>
      <c r="F480" s="202" t="s">
        <v>882</v>
      </c>
      <c r="G480" s="203" t="s">
        <v>248</v>
      </c>
      <c r="H480" s="204">
        <v>1</v>
      </c>
      <c r="I480" s="205"/>
      <c r="J480" s="206">
        <f>ROUND(I480*H480,2)</f>
        <v>0</v>
      </c>
      <c r="K480" s="202" t="s">
        <v>141</v>
      </c>
      <c r="L480" s="41"/>
      <c r="M480" s="257" t="s">
        <v>1</v>
      </c>
      <c r="N480" s="258" t="s">
        <v>39</v>
      </c>
      <c r="O480" s="259"/>
      <c r="P480" s="260">
        <f>O480*H480</f>
        <v>0</v>
      </c>
      <c r="Q480" s="260">
        <v>0</v>
      </c>
      <c r="R480" s="260">
        <f>Q480*H480</f>
        <v>0</v>
      </c>
      <c r="S480" s="260">
        <v>0</v>
      </c>
      <c r="T480" s="261">
        <f>S480*H480</f>
        <v>0</v>
      </c>
      <c r="AR480" s="15" t="s">
        <v>883</v>
      </c>
      <c r="AT480" s="15" t="s">
        <v>137</v>
      </c>
      <c r="AU480" s="15" t="s">
        <v>78</v>
      </c>
      <c r="AY480" s="15" t="s">
        <v>134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15" t="s">
        <v>76</v>
      </c>
      <c r="BK480" s="211">
        <f>ROUND(I480*H480,2)</f>
        <v>0</v>
      </c>
      <c r="BL480" s="15" t="s">
        <v>883</v>
      </c>
      <c r="BM480" s="15" t="s">
        <v>884</v>
      </c>
    </row>
    <row r="481" s="1" customFormat="1" ht="6.96" customHeight="1">
      <c r="B481" s="55"/>
      <c r="C481" s="56"/>
      <c r="D481" s="56"/>
      <c r="E481" s="56"/>
      <c r="F481" s="56"/>
      <c r="G481" s="56"/>
      <c r="H481" s="56"/>
      <c r="I481" s="149"/>
      <c r="J481" s="56"/>
      <c r="K481" s="56"/>
      <c r="L481" s="41"/>
    </row>
  </sheetData>
  <sheetProtection sheet="1" autoFilter="0" formatColumns="0" formatRows="0" objects="1" scenarios="1" spinCount="100000" saltValue="I56ppJWgRlu9tavq53zjgJcgUX0d3bQ328jcCXNZaxHSk2OLrsWV5cxJATyoIyIlW4GcINHYkEDhq1ESdvZQyg==" hashValue="5atDgqf5BFo7YcxntLGzbS00f8RSmIn4KZfVzYRxtSfjOf8ya8hgwyvKoIRwpLiQaCM1N1oOEdA/wZNNTttCOg==" algorithmName="SHA-512" password="CC35"/>
  <autoFilter ref="C111:K480"/>
  <mergeCells count="9">
    <mergeCell ref="E7:H7"/>
    <mergeCell ref="E9:H9"/>
    <mergeCell ref="E18:H18"/>
    <mergeCell ref="E27:H27"/>
    <mergeCell ref="E48:H48"/>
    <mergeCell ref="E50:H50"/>
    <mergeCell ref="E102:H102"/>
    <mergeCell ref="E104:H10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Běle</dc:creator>
  <cp:lastModifiedBy>Jiří Běle</cp:lastModifiedBy>
  <dcterms:created xsi:type="dcterms:W3CDTF">2021-03-24T09:15:38Z</dcterms:created>
  <dcterms:modified xsi:type="dcterms:W3CDTF">2021-03-24T09:15:41Z</dcterms:modified>
</cp:coreProperties>
</file>